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edgar.castro\Desktop\"/>
    </mc:Choice>
  </mc:AlternateContent>
  <xr:revisionPtr revIDLastSave="0" documentId="13_ncr:1_{B36269E4-0ED0-46D7-85D8-01C3DD0CD37E}" xr6:coauthVersionLast="47" xr6:coauthVersionMax="47" xr10:uidLastSave="{00000000-0000-0000-0000-000000000000}"/>
  <bookViews>
    <workbookView xWindow="-120" yWindow="-120" windowWidth="29040" windowHeight="15720" tabRatio="910" firstSheet="14" activeTab="22" xr2:uid="{00000000-000D-0000-FFFF-FFFF00000000}"/>
  </bookViews>
  <sheets>
    <sheet name="A. Portada" sheetId="29" r:id="rId1"/>
    <sheet name="B. Marco Legal" sheetId="3" r:id="rId2"/>
    <sheet name="Plan Estratégico TH" sheetId="47" r:id="rId3"/>
    <sheet name="Plan de Vacantes" sheetId="11" r:id="rId4"/>
    <sheet name="Plan de Previsión" sheetId="12" r:id="rId5"/>
    <sheet name="Plan de Capacitación" sheetId="9" r:id="rId6"/>
    <sheet name="Plan de Bienestar e Incentivos" sheetId="10" r:id="rId7"/>
    <sheet name="Plan SST" sheetId="13" r:id="rId8"/>
    <sheet name="Plan Austeridad" sheetId="15" r:id="rId9"/>
    <sheet name="Plan Anual de Adquisiciones" sheetId="16" r:id="rId10"/>
    <sheet name="PINAR" sheetId="17" r:id="rId11"/>
    <sheet name="Plan de Conservación" sheetId="18" r:id="rId12"/>
    <sheet name="Plan de Preservación" sheetId="19" r:id="rId13"/>
    <sheet name="PESV" sheetId="20" r:id="rId14"/>
    <sheet name="Plan de Gasto Público" sheetId="31" r:id="rId15"/>
    <sheet name="PIGA" sheetId="32" r:id="rId16"/>
    <sheet name="Plan Apertura de Datos" sheetId="36" r:id="rId17"/>
    <sheet name="Plan de Adecuación " sheetId="43" r:id="rId18"/>
    <sheet name="PETI" sheetId="44" r:id="rId19"/>
    <sheet name="PTEP" sheetId="37" r:id="rId20"/>
    <sheet name="Plan de Comunicaciones" sheetId="49" r:id="rId21"/>
    <sheet name="Plan Institucional Partipación " sheetId="52" r:id="rId22"/>
    <sheet name="Estrategia Racionalización Trám" sheetId="42" r:id="rId23"/>
    <sheet name="Plan de Seguridad y Privacidad " sheetId="45" r:id="rId24"/>
    <sheet name="Plan de Tratamiento de Riesgos " sheetId="46" r:id="rId25"/>
  </sheets>
  <definedNames>
    <definedName name="_xlnm._FilterDatabase" localSheetId="21" hidden="1">'Plan Institucional Partipación '!$A$14:$AG$41</definedName>
    <definedName name="_xlnm.Print_Area" localSheetId="0">'A. Portada'!$A$1:$M$23</definedName>
    <definedName name="_xlnm.Print_Area" localSheetId="1">'B. Marco Legal'!$A$2:$G$254</definedName>
    <definedName name="_xlnm.Print_Area" localSheetId="22">'Estrategia Racionalización Trám'!$A$1:$U$23</definedName>
    <definedName name="_xlnm.Print_Area" localSheetId="13">PESV!$A$1:$W$48</definedName>
    <definedName name="_xlnm.Print_Area" localSheetId="18">PETI!$A$1:$U$27</definedName>
    <definedName name="_xlnm.Print_Area" localSheetId="15">PIGA!$A$1:$U$27</definedName>
    <definedName name="_xlnm.Print_Area" localSheetId="10">PINAR!$A$1:$W$26</definedName>
    <definedName name="_xlnm.Print_Area" localSheetId="9">'Plan Anual de Adquisiciones'!$A$1:$W$28</definedName>
    <definedName name="_xlnm.Print_Area" localSheetId="16">'Plan Apertura de Datos'!$A$1:$T$31</definedName>
    <definedName name="_xlnm.Print_Area" localSheetId="17">'Plan de Adecuación '!$A$1:$W$67</definedName>
    <definedName name="_xlnm.Print_Area" localSheetId="6">'Plan de Bienestar e Incentivos'!$A$1:$V$41</definedName>
    <definedName name="_xlnm.Print_Area" localSheetId="5">'Plan de Capacitación'!$A$1:$V$38</definedName>
    <definedName name="_xlnm.Print_Area" localSheetId="11">'Plan de Conservación'!$A$1:$W$33</definedName>
    <definedName name="_xlnm.Print_Area" localSheetId="14">'Plan de Gasto Público'!$A$1:$V$23</definedName>
    <definedName name="_xlnm.Print_Area" localSheetId="12">'Plan de Preservación'!$A$1:$W$29</definedName>
    <definedName name="_xlnm.Print_Area" localSheetId="4">'Plan de Previsión'!$A$1:$W$25</definedName>
    <definedName name="_xlnm.Print_Area" localSheetId="23">'Plan de Seguridad y Privacidad '!$A$1:$T$30</definedName>
    <definedName name="_xlnm.Print_Area" localSheetId="24">'Plan de Tratamiento de Riesgos '!$A$1:$T$27</definedName>
    <definedName name="_xlnm.Print_Area" localSheetId="3">'Plan de Vacantes'!$A$1:$W$22</definedName>
    <definedName name="_xlnm.Print_Area" localSheetId="2">'Plan Estratégico TH'!$A$1:$W$30</definedName>
    <definedName name="_xlnm.Print_Area" localSheetId="7">'Plan SST'!$A$1:$U$106</definedName>
    <definedName name="_xlnm.Print_Area" localSheetId="19">PTEP!$A$1:$U$23</definedName>
    <definedName name="_xlnm.Print_Titles" localSheetId="1">'B. Marco Legal'!$2:$7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5" i="52" l="1"/>
  <c r="AG45" i="52" s="1"/>
  <c r="AC45" i="52"/>
  <c r="AA45" i="52"/>
  <c r="Y45" i="52"/>
  <c r="AE45" i="52" s="1"/>
  <c r="AF44" i="52"/>
  <c r="AG44" i="52" s="1"/>
  <c r="AC44" i="52"/>
  <c r="AA44" i="52"/>
  <c r="Y44" i="52"/>
  <c r="AE44" i="52" s="1"/>
  <c r="AF43" i="52"/>
  <c r="AG43" i="52" s="1"/>
  <c r="AC43" i="52"/>
  <c r="AA43" i="52"/>
  <c r="Y43" i="52"/>
  <c r="AE43" i="52" s="1"/>
  <c r="AF42" i="52"/>
  <c r="AG42" i="52" s="1"/>
  <c r="AC42" i="52"/>
  <c r="AA42" i="52"/>
  <c r="Y42" i="52"/>
  <c r="AE42" i="52" s="1"/>
  <c r="N60" i="43"/>
  <c r="N59" i="43"/>
  <c r="Q58" i="43"/>
  <c r="Q56" i="43"/>
  <c r="Q54" i="43"/>
  <c r="Q53" i="43"/>
  <c r="Q52" i="43"/>
  <c r="Q51" i="43"/>
  <c r="V38" i="43"/>
  <c r="U31" i="43"/>
  <c r="M31" i="43"/>
  <c r="R30" i="43"/>
  <c r="W28" i="43"/>
  <c r="T28" i="43"/>
  <c r="Q28" i="43"/>
  <c r="N28" i="43"/>
  <c r="L22" i="43"/>
  <c r="O21" i="43"/>
  <c r="N19" i="43"/>
  <c r="M17" i="43"/>
  <c r="K16" i="43"/>
  <c r="AF41" i="52"/>
  <c r="AE41" i="52"/>
  <c r="AC41" i="52"/>
  <c r="AA41" i="52"/>
  <c r="Y41" i="52"/>
  <c r="W41" i="52"/>
  <c r="AF40" i="52"/>
  <c r="AE40" i="52"/>
  <c r="AC40" i="52"/>
  <c r="AA40" i="52"/>
  <c r="Y40" i="52"/>
  <c r="W40" i="52"/>
  <c r="AF39" i="52"/>
  <c r="AE39" i="52"/>
  <c r="AC39" i="52"/>
  <c r="AA39" i="52"/>
  <c r="Y39" i="52"/>
  <c r="W39" i="52"/>
  <c r="AF38" i="52"/>
  <c r="AE38" i="52"/>
  <c r="AC38" i="52"/>
  <c r="AA38" i="52"/>
  <c r="Y38" i="52"/>
  <c r="W38" i="52"/>
  <c r="AF37" i="52"/>
  <c r="AE37" i="52"/>
  <c r="AC37" i="52"/>
  <c r="AA37" i="52"/>
  <c r="Y37" i="52"/>
  <c r="W37" i="52"/>
  <c r="AF36" i="52"/>
  <c r="AE36" i="52"/>
  <c r="AC36" i="52"/>
  <c r="AA36" i="52"/>
  <c r="Y36" i="52"/>
  <c r="W36" i="52"/>
  <c r="AF35" i="52"/>
  <c r="AE35" i="52"/>
  <c r="AC35" i="52"/>
  <c r="AA35" i="52"/>
  <c r="Y35" i="52"/>
  <c r="W35" i="52"/>
  <c r="AF34" i="52"/>
  <c r="AE34" i="52"/>
  <c r="AC34" i="52"/>
  <c r="AA34" i="52"/>
  <c r="Y34" i="52"/>
  <c r="W34" i="52"/>
  <c r="AF33" i="52"/>
  <c r="AE33" i="52"/>
  <c r="AC33" i="52"/>
  <c r="AA33" i="52"/>
  <c r="Y33" i="52"/>
  <c r="W33" i="52"/>
  <c r="AF32" i="52"/>
  <c r="AE32" i="52"/>
  <c r="AC32" i="52"/>
  <c r="AA32" i="52"/>
  <c r="Y32" i="52"/>
  <c r="W32" i="52"/>
  <c r="AF31" i="52"/>
  <c r="AE31" i="52"/>
  <c r="AC31" i="52"/>
  <c r="AA31" i="52"/>
  <c r="Y31" i="52"/>
  <c r="W31" i="52"/>
  <c r="AF30" i="52"/>
  <c r="AE30" i="52"/>
  <c r="AC30" i="52"/>
  <c r="AA30" i="52"/>
  <c r="Y30" i="52"/>
  <c r="W30" i="52"/>
  <c r="AF29" i="52"/>
  <c r="AE29" i="52"/>
  <c r="AC29" i="52"/>
  <c r="AA29" i="52"/>
  <c r="Y29" i="52"/>
  <c r="W29" i="52"/>
  <c r="AF28" i="52"/>
  <c r="AE28" i="52"/>
  <c r="AC28" i="52"/>
  <c r="AA28" i="52"/>
  <c r="Y28" i="52"/>
  <c r="W28" i="52"/>
  <c r="AF27" i="52"/>
  <c r="AE27" i="52"/>
  <c r="AC27" i="52"/>
  <c r="AA27" i="52"/>
  <c r="Y27" i="52"/>
  <c r="W27" i="52"/>
  <c r="AF26" i="52"/>
  <c r="AE26" i="52"/>
  <c r="AC26" i="52"/>
  <c r="AA26" i="52"/>
  <c r="Y26" i="52"/>
  <c r="W26" i="52"/>
  <c r="AF25" i="52"/>
  <c r="AE25" i="52"/>
  <c r="AC25" i="52"/>
  <c r="AA25" i="52"/>
  <c r="Y25" i="52"/>
  <c r="W25" i="52"/>
  <c r="AF24" i="52"/>
  <c r="AE24" i="52"/>
  <c r="AC24" i="52"/>
  <c r="AA24" i="52"/>
  <c r="Y24" i="52"/>
  <c r="W24" i="52"/>
  <c r="AF23" i="52"/>
  <c r="AE23" i="52"/>
  <c r="AC23" i="52"/>
  <c r="AA23" i="52"/>
  <c r="Y23" i="52"/>
  <c r="W23" i="52"/>
  <c r="AF22" i="52"/>
  <c r="AE22" i="52"/>
  <c r="AC22" i="52"/>
  <c r="AA22" i="52"/>
  <c r="Y22" i="52"/>
  <c r="W22" i="52"/>
  <c r="AF21" i="52"/>
  <c r="AE21" i="52"/>
  <c r="AC21" i="52"/>
  <c r="AA21" i="52"/>
  <c r="Y21" i="52"/>
  <c r="W21" i="52"/>
  <c r="AF20" i="52"/>
  <c r="AE20" i="52"/>
  <c r="AC20" i="52"/>
  <c r="AA20" i="52"/>
  <c r="Y20" i="52"/>
  <c r="W20" i="52"/>
  <c r="AF19" i="52"/>
  <c r="AE19" i="52"/>
  <c r="AC19" i="52"/>
  <c r="AA19" i="52"/>
  <c r="Y19" i="52"/>
  <c r="W19" i="52"/>
  <c r="AF18" i="52"/>
  <c r="AE18" i="52"/>
  <c r="AC18" i="52"/>
  <c r="AA18" i="52"/>
  <c r="Y18" i="52"/>
  <c r="W18" i="52"/>
  <c r="AF17" i="52"/>
  <c r="AE17" i="52"/>
  <c r="AC17" i="52"/>
  <c r="AA17" i="52"/>
  <c r="Y17" i="52"/>
  <c r="W17" i="52"/>
  <c r="AF16" i="52"/>
  <c r="AE16" i="52"/>
  <c r="AC16" i="52"/>
  <c r="AA16" i="52"/>
  <c r="Y16" i="52"/>
  <c r="W16" i="52"/>
  <c r="AF15" i="52"/>
  <c r="AE15" i="52"/>
  <c r="AC15" i="52"/>
  <c r="AA15" i="52"/>
  <c r="W15" i="52"/>
  <c r="AG18" i="52" l="1"/>
  <c r="AG22" i="52"/>
  <c r="AG24" i="52"/>
  <c r="AG40" i="52"/>
  <c r="AG26" i="52"/>
  <c r="AG30" i="52"/>
  <c r="AG34" i="52"/>
  <c r="AG31" i="52"/>
  <c r="AG33" i="52"/>
  <c r="AG17" i="52"/>
  <c r="AG41" i="52"/>
  <c r="AG21" i="52"/>
  <c r="AG28" i="52"/>
  <c r="AG37" i="52"/>
  <c r="AG39" i="52"/>
  <c r="AG16" i="52"/>
  <c r="AG23" i="52"/>
  <c r="AG25" i="52"/>
  <c r="AG32" i="52"/>
  <c r="AG15" i="52"/>
  <c r="AG19" i="52"/>
  <c r="AG35" i="52"/>
  <c r="AG20" i="52"/>
  <c r="AG27" i="52"/>
  <c r="AG29" i="52"/>
  <c r="AG36" i="52"/>
  <c r="AG38" i="52"/>
  <c r="AG46" i="52" l="1"/>
  <c r="M17" i="31" l="1"/>
  <c r="P17" i="31"/>
  <c r="S17" i="31"/>
  <c r="V17" i="31"/>
  <c r="J17" i="31"/>
  <c r="M20" i="49"/>
  <c r="J20" i="49"/>
  <c r="K20" i="49"/>
  <c r="L20" i="49"/>
  <c r="N20" i="49"/>
  <c r="O20" i="49"/>
  <c r="P20" i="49"/>
  <c r="Q20" i="49"/>
  <c r="R20" i="49"/>
  <c r="S20" i="49"/>
  <c r="T20" i="49"/>
  <c r="U20" i="49"/>
  <c r="I20" i="49"/>
  <c r="I20" i="46"/>
  <c r="J20" i="46"/>
  <c r="K20" i="46"/>
  <c r="L20" i="46"/>
  <c r="M20" i="46"/>
  <c r="N20" i="46"/>
  <c r="O20" i="46"/>
  <c r="P20" i="46"/>
  <c r="Q20" i="46"/>
  <c r="R20" i="46"/>
  <c r="S20" i="46"/>
  <c r="T20" i="46"/>
  <c r="H20" i="46"/>
  <c r="I23" i="45"/>
  <c r="J23" i="45"/>
  <c r="K23" i="45"/>
  <c r="L23" i="45"/>
  <c r="M23" i="45"/>
  <c r="N23" i="45"/>
  <c r="O23" i="45"/>
  <c r="P23" i="45"/>
  <c r="Q23" i="45"/>
  <c r="R23" i="45"/>
  <c r="S23" i="45"/>
  <c r="T23" i="45"/>
  <c r="H23" i="45"/>
  <c r="J21" i="44"/>
  <c r="K21" i="44"/>
  <c r="L21" i="44"/>
  <c r="M21" i="44"/>
  <c r="N21" i="44"/>
  <c r="O21" i="44"/>
  <c r="P21" i="44"/>
  <c r="Q21" i="44"/>
  <c r="R21" i="44"/>
  <c r="S21" i="44"/>
  <c r="T21" i="44"/>
  <c r="I21" i="44"/>
  <c r="J17" i="42"/>
  <c r="K17" i="42"/>
  <c r="L17" i="42"/>
  <c r="M17" i="42"/>
  <c r="N17" i="42"/>
  <c r="O17" i="42"/>
  <c r="P17" i="42"/>
  <c r="Q17" i="42"/>
  <c r="R17" i="42"/>
  <c r="S17" i="42"/>
  <c r="T17" i="42"/>
  <c r="U17" i="42"/>
  <c r="I17" i="42"/>
  <c r="K38" i="20"/>
  <c r="L38" i="20"/>
  <c r="M38" i="20"/>
  <c r="N38" i="20"/>
  <c r="O38" i="20"/>
  <c r="P38" i="20"/>
  <c r="Q38" i="20"/>
  <c r="R38" i="20"/>
  <c r="S38" i="20"/>
  <c r="T38" i="20"/>
  <c r="U38" i="20"/>
  <c r="V38" i="20"/>
  <c r="K23" i="19"/>
  <c r="L23" i="19"/>
  <c r="M23" i="19"/>
  <c r="N23" i="19"/>
  <c r="O23" i="19"/>
  <c r="P23" i="19"/>
  <c r="Q23" i="19"/>
  <c r="R23" i="19"/>
  <c r="S23" i="19"/>
  <c r="T23" i="19"/>
  <c r="U23" i="19"/>
  <c r="V23" i="19"/>
  <c r="I23" i="19"/>
  <c r="K26" i="18"/>
  <c r="L26" i="18"/>
  <c r="M26" i="18"/>
  <c r="N26" i="18"/>
  <c r="O26" i="18"/>
  <c r="P26" i="18"/>
  <c r="Q26" i="18"/>
  <c r="R26" i="18"/>
  <c r="S26" i="18"/>
  <c r="T26" i="18"/>
  <c r="U26" i="18"/>
  <c r="V26" i="18"/>
  <c r="I26" i="18"/>
  <c r="I20" i="17"/>
  <c r="I19" i="16"/>
  <c r="H100" i="13"/>
  <c r="K20" i="15"/>
  <c r="L20" i="15"/>
  <c r="M20" i="15"/>
  <c r="N20" i="15"/>
  <c r="O20" i="15"/>
  <c r="P20" i="15"/>
  <c r="Q20" i="15"/>
  <c r="R20" i="15"/>
  <c r="S20" i="15"/>
  <c r="T20" i="15"/>
  <c r="U20" i="15"/>
  <c r="V20" i="15"/>
  <c r="I20" i="15"/>
  <c r="I34" i="10"/>
  <c r="K25" i="47"/>
  <c r="L25" i="47"/>
  <c r="M25" i="47"/>
  <c r="N25" i="47"/>
  <c r="O25" i="47"/>
  <c r="P25" i="47"/>
  <c r="Q25" i="47"/>
  <c r="R25" i="47"/>
  <c r="S25" i="47"/>
  <c r="T25" i="47"/>
  <c r="U25" i="47"/>
  <c r="V25" i="47"/>
  <c r="I25" i="47"/>
  <c r="Y26" i="47"/>
  <c r="X20" i="47"/>
  <c r="Q55" i="43" l="1"/>
  <c r="N55" i="43"/>
  <c r="N50" i="43"/>
  <c r="W49" i="43"/>
  <c r="U48" i="43"/>
  <c r="T47" i="43"/>
  <c r="T61" i="43" s="1"/>
  <c r="L47" i="43"/>
  <c r="P44" i="43"/>
  <c r="M43" i="43"/>
  <c r="N42" i="43"/>
  <c r="R41" i="43"/>
  <c r="Q40" i="43"/>
  <c r="V39" i="43"/>
  <c r="R39" i="43"/>
  <c r="O39" i="43"/>
  <c r="V37" i="43"/>
  <c r="V36" i="43"/>
  <c r="R36" i="43"/>
  <c r="N36" i="43"/>
  <c r="W35" i="43"/>
  <c r="S35" i="43"/>
  <c r="O35" i="43"/>
  <c r="S34" i="43"/>
  <c r="U33" i="43"/>
  <c r="U61" i="43" s="1"/>
  <c r="M33" i="43"/>
  <c r="M61" i="43" s="1"/>
  <c r="W32" i="43"/>
  <c r="Q32" i="43"/>
  <c r="Q29" i="43"/>
  <c r="Q61" i="43" s="1"/>
  <c r="L27" i="43"/>
  <c r="V26" i="43"/>
  <c r="P26" i="43"/>
  <c r="N25" i="43"/>
  <c r="P24" i="43"/>
  <c r="N23" i="43"/>
  <c r="O20" i="43"/>
  <c r="P18" i="43"/>
  <c r="N61" i="43" l="1"/>
  <c r="W61" i="43"/>
  <c r="R61" i="43"/>
  <c r="V61" i="43"/>
  <c r="L61" i="43"/>
  <c r="O61" i="43"/>
  <c r="S61" i="43"/>
  <c r="K61" i="43"/>
  <c r="P16" i="43"/>
  <c r="P61" i="43" s="1"/>
  <c r="L19" i="16"/>
  <c r="M19" i="16"/>
  <c r="N19" i="16"/>
  <c r="O19" i="16"/>
  <c r="P19" i="16"/>
  <c r="Q19" i="16"/>
  <c r="R19" i="16"/>
  <c r="S19" i="16"/>
  <c r="T19" i="16"/>
  <c r="U19" i="16"/>
  <c r="V19" i="16"/>
  <c r="K19" i="16"/>
  <c r="K21" i="32"/>
  <c r="L21" i="32"/>
  <c r="M21" i="32"/>
  <c r="N21" i="32"/>
  <c r="O21" i="32"/>
  <c r="P21" i="32"/>
  <c r="Q21" i="32"/>
  <c r="R21" i="32"/>
  <c r="S21" i="32"/>
  <c r="T21" i="32"/>
  <c r="U21" i="32"/>
  <c r="J21" i="32"/>
  <c r="L34" i="10"/>
  <c r="M34" i="10"/>
  <c r="N34" i="10"/>
  <c r="O34" i="10"/>
  <c r="P34" i="10"/>
  <c r="Q34" i="10"/>
  <c r="R34" i="10"/>
  <c r="S34" i="10"/>
  <c r="T34" i="10"/>
  <c r="U34" i="10"/>
  <c r="V34" i="10"/>
  <c r="K34" i="10"/>
  <c r="O32" i="9"/>
  <c r="R32" i="9"/>
  <c r="T32" i="9"/>
  <c r="V32" i="9"/>
  <c r="K32" i="9"/>
  <c r="L18" i="12"/>
  <c r="N18" i="12"/>
  <c r="O18" i="12"/>
  <c r="Q18" i="12"/>
  <c r="R18" i="12"/>
  <c r="T18" i="12"/>
  <c r="U18" i="12"/>
  <c r="K18" i="12"/>
  <c r="L20" i="17"/>
  <c r="M20" i="17"/>
  <c r="N20" i="17"/>
  <c r="O20" i="17"/>
  <c r="P20" i="17"/>
  <c r="Q20" i="17"/>
  <c r="R20" i="17"/>
  <c r="S20" i="17"/>
  <c r="T20" i="17"/>
  <c r="U20" i="17"/>
  <c r="V20" i="17"/>
  <c r="K20" i="17"/>
  <c r="J16" i="9" l="1"/>
  <c r="J30" i="9"/>
  <c r="U30" i="9"/>
  <c r="U32" i="9" s="1"/>
  <c r="Q30" i="9"/>
  <c r="Q32" i="9" s="1"/>
  <c r="N30" i="9"/>
  <c r="N32" i="9" s="1"/>
  <c r="L30" i="9"/>
  <c r="J23" i="9"/>
  <c r="S16" i="9"/>
  <c r="S32" i="9" s="1"/>
  <c r="P16" i="9"/>
  <c r="P32" i="9" s="1"/>
  <c r="M16" i="9"/>
  <c r="M32" i="9" s="1"/>
  <c r="L16" i="9"/>
  <c r="L32" i="9" s="1"/>
  <c r="M15" i="12"/>
  <c r="P15" i="12"/>
  <c r="S15" i="12"/>
  <c r="V15" i="12"/>
  <c r="M16" i="12"/>
  <c r="P16" i="12"/>
  <c r="S16" i="12"/>
  <c r="V16" i="12"/>
  <c r="M17" i="12"/>
  <c r="P17" i="12"/>
  <c r="S17" i="12"/>
  <c r="V17" i="12"/>
  <c r="V14" i="12"/>
  <c r="V18" i="12" s="1"/>
  <c r="S14" i="12"/>
  <c r="S18" i="12" s="1"/>
  <c r="P14" i="12"/>
  <c r="P18" i="12" s="1"/>
  <c r="M14" i="12"/>
  <c r="M18" i="12" s="1"/>
  <c r="J19" i="10" l="1"/>
  <c r="I37" i="20" l="1"/>
  <c r="I36" i="20"/>
  <c r="I35" i="20"/>
  <c r="I34" i="20"/>
  <c r="I33" i="20"/>
  <c r="I32" i="20"/>
  <c r="I31" i="20"/>
  <c r="I30" i="20"/>
  <c r="I29" i="20"/>
  <c r="I28" i="20"/>
  <c r="I27" i="20"/>
  <c r="I26" i="20"/>
  <c r="I25" i="20"/>
  <c r="I24" i="20"/>
  <c r="I23" i="20"/>
  <c r="I22" i="20"/>
  <c r="I21" i="20"/>
  <c r="I20" i="20"/>
  <c r="I19" i="20"/>
  <c r="I18" i="20"/>
  <c r="I17" i="20"/>
  <c r="I16" i="20"/>
  <c r="I38" i="20" s="1"/>
  <c r="I19" i="13"/>
  <c r="J19" i="13" s="1"/>
  <c r="I20" i="13"/>
  <c r="J20" i="13" s="1"/>
  <c r="K20" i="13" s="1"/>
  <c r="L20" i="13" s="1"/>
  <c r="M20" i="13" s="1"/>
  <c r="N20" i="13" s="1"/>
  <c r="O20" i="13" s="1"/>
  <c r="P20" i="13" s="1"/>
  <c r="Q20" i="13" s="1"/>
  <c r="R20" i="13" s="1"/>
  <c r="S20" i="13" s="1"/>
  <c r="T20" i="13" s="1"/>
  <c r="U20" i="13" s="1"/>
  <c r="J29" i="10"/>
  <c r="J26" i="10"/>
  <c r="J17" i="12"/>
  <c r="J16" i="12"/>
  <c r="J15" i="12"/>
  <c r="K19" i="13" l="1"/>
  <c r="J100" i="13"/>
  <c r="L19" i="13" l="1"/>
  <c r="K100" i="13"/>
  <c r="M19" i="13" l="1"/>
  <c r="L100" i="13"/>
  <c r="N19" i="13" l="1"/>
  <c r="M100" i="13"/>
  <c r="O19" i="13" l="1"/>
  <c r="N100" i="13"/>
  <c r="P19" i="13" l="1"/>
  <c r="O100" i="13"/>
  <c r="Q19" i="13" l="1"/>
  <c r="P100" i="13"/>
  <c r="R19" i="13" l="1"/>
  <c r="Q100" i="13"/>
  <c r="S19" i="13" l="1"/>
  <c r="R100" i="13"/>
  <c r="T19" i="13" l="1"/>
  <c r="S100" i="13"/>
  <c r="U19" i="13" l="1"/>
  <c r="U100" i="13" s="1"/>
  <c r="T100"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<sst xmlns="http://schemas.openxmlformats.org/spreadsheetml/2006/main" count="3494" uniqueCount="1354">
  <si>
    <t>PROCESO DE DIRECCIONAMIENTO ESTRATÉGICO</t>
  </si>
  <si>
    <t>Página 01 de 25</t>
  </si>
  <si>
    <r>
      <t>VERSIÓN</t>
    </r>
    <r>
      <rPr>
        <b/>
        <sz val="14"/>
        <color rgb="FFFF0000"/>
        <rFont val="Times New Roman"/>
        <family val="1"/>
      </rPr>
      <t xml:space="preserve"> </t>
    </r>
    <r>
      <rPr>
        <b/>
        <sz val="14"/>
        <color theme="1"/>
        <rFont val="Times New Roman"/>
        <family val="1"/>
      </rPr>
      <t>01</t>
    </r>
  </si>
  <si>
    <t>PLAN DE ACCIÓN INSTITUCIONAL VIGENCIA 2026</t>
  </si>
  <si>
    <r>
      <rPr>
        <b/>
        <sz val="14"/>
        <color theme="1"/>
        <rFont val="Times New Roman"/>
        <family val="1"/>
      </rPr>
      <t>FECHA:</t>
    </r>
    <r>
      <rPr>
        <sz val="14"/>
        <color theme="1"/>
        <rFont val="Times New Roman"/>
        <family val="1"/>
      </rPr>
      <t xml:space="preserve">
</t>
    </r>
    <r>
      <rPr>
        <i/>
        <sz val="14"/>
        <rFont val="Times New Roman"/>
        <family val="1"/>
      </rPr>
      <t>29/01/2026</t>
    </r>
  </si>
  <si>
    <t xml:space="preserve">CÓDIGO: PG01-PN02
</t>
  </si>
  <si>
    <r>
      <t>PLAN DE ACCIÓN INSTITUCIONAL</t>
    </r>
    <r>
      <rPr>
        <b/>
        <sz val="22"/>
        <color theme="1"/>
        <rFont val="Copperplate Gothic Light"/>
        <family val="2"/>
      </rPr>
      <t xml:space="preserve"> </t>
    </r>
    <r>
      <rPr>
        <b/>
        <sz val="22"/>
        <rFont val="Copperplate Gothic Light"/>
        <family val="2"/>
      </rPr>
      <t>VIGENCIA 2026</t>
    </r>
    <r>
      <rPr>
        <b/>
        <sz val="22"/>
        <color theme="1"/>
        <rFont val="Copperplate Gothic Light"/>
        <family val="2"/>
      </rPr>
      <t xml:space="preserve">
    </t>
    </r>
    <r>
      <rPr>
        <sz val="22"/>
        <color theme="1"/>
        <rFont val="Copperplate Gothic Light"/>
        <family val="2"/>
      </rPr>
      <t>Secretaría Distrital del Hábitat</t>
    </r>
  </si>
  <si>
    <t xml:space="preserve">El Plan de Acción Institucional es la herramienta de gestión donde se integran los diferentes planes operativos existentes en la entidad y se operativiza el Plan Estratégico Institucional durante la vigencia con el fin de garantizar su cumplimiento. Así mismo, es el Plan que permite orientar la entidad, sus procesos, instrumentos y recursos disponibles (humanos, físicos, económicos e institucionales) hacia el logro  de las metas establecidas y el cumplimiento de sus funciones. </t>
  </si>
  <si>
    <t xml:space="preserve">ANEXOS: 
Anexo 1 - Plan Estratégico de Talento Humano 
Anexo 2 - PINAR
Anexo 3 - Plan de Transparencia y Ética Pública
Anexo 3.1 - Plan de Gestion de Integridad
Anexo 4 - Plan de Comunicaciones
Anexo 5 - PETI
Anexo 6 - Plan de seguridad y privacidad de la información
Anexo 7 - Plan de tratamiento de riesgos de Seguridad y Privacidad de la Información
Anexo 8 - Plan Operativo por Procesos
</t>
  </si>
  <si>
    <r>
      <t>CONTROL DE CAMBIOS</t>
    </r>
    <r>
      <rPr>
        <b/>
        <i/>
        <sz val="10"/>
        <color rgb="FFFF0000"/>
        <rFont val="Times New Roman"/>
        <family val="1"/>
      </rPr>
      <t xml:space="preserve">
Redacte el control de cambios de cada una de las versiones</t>
    </r>
  </si>
  <si>
    <r>
      <t xml:space="preserve">Fecha </t>
    </r>
    <r>
      <rPr>
        <b/>
        <sz val="9"/>
        <color theme="1"/>
        <rFont val="Times New Roman"/>
        <family val="1"/>
      </rPr>
      <t>Modificación 
(</t>
    </r>
    <r>
      <rPr>
        <b/>
        <sz val="10"/>
        <color theme="1"/>
        <rFont val="Times New Roman"/>
        <family val="1"/>
      </rPr>
      <t>dd/mm/aaaa</t>
    </r>
    <r>
      <rPr>
        <b/>
        <sz val="9"/>
        <color theme="1"/>
        <rFont val="Times New Roman"/>
        <family val="1"/>
      </rPr>
      <t xml:space="preserve">) </t>
    </r>
  </si>
  <si>
    <t>Versión</t>
  </si>
  <si>
    <t>Descripción del cambio</t>
  </si>
  <si>
    <t>Se genera la Versión 1 del Plan de Acción Institucional, el cual incluye 23 Planes Operativos.</t>
  </si>
  <si>
    <t>Elaboró</t>
  </si>
  <si>
    <t>Revisó</t>
  </si>
  <si>
    <t>Aprobó</t>
  </si>
  <si>
    <t>Nombre: Claudia Marcela García
Cargo: Contratista - 188 - 2026
Oficina Asesora de Planeación. 
Nombre: Jorge Eliecer Velásquez
Cargo: Contratista - 58 - 2026
Oficina Asesora de Planeación</t>
  </si>
  <si>
    <t xml:space="preserve">Nombre: Ana Carolina Rodríguez Rivero
Cargo: Jefe Oficina Asesora de Planeación. 
</t>
  </si>
  <si>
    <t>Nombre: Comité Institucional de Gestión y Desempeño
Sesión 001-2026 del 29 de Enero de 2026</t>
  </si>
  <si>
    <t>Página 02 de 25</t>
  </si>
  <si>
    <t>PLAN DE ACCIÓN INSTITUCIONAL VIGENCIA 2026
MARCO LEGAL</t>
  </si>
  <si>
    <t>Portada</t>
  </si>
  <si>
    <t>PLAN OPERATIVO</t>
  </si>
  <si>
    <t>NORMATIVIDAD</t>
  </si>
  <si>
    <t>DESCRIPCIÓN</t>
  </si>
  <si>
    <t xml:space="preserve">PLAN ESTRATEGICO DE TALENTO HUMANO </t>
  </si>
  <si>
    <t>Constitución Política de 1991</t>
  </si>
  <si>
    <t>En el cual se establecen los principios fundamentales de la administración pública</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</si>
  <si>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</si>
  <si>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</si>
  <si>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909 de 2004 </t>
  </si>
  <si>
    <t>Por la cual se expiden normas que regulan el empleo público, la carrera administrativa, gerencia pública y se dictan otras disposiciones.</t>
  </si>
  <si>
    <t>Decreto Ley 1567 de 1998</t>
  </si>
  <si>
    <t>Por el cual se crea el sistema nacional de capacitación y el sistema de estímulos para los empleados del Estado.</t>
  </si>
  <si>
    <t>Decreto 1083 de 2015</t>
  </si>
  <si>
    <t>“Por medio del cual se expide el Decreto Único Reglamentario del Sector de Función Pública”.</t>
  </si>
  <si>
    <t>Decreto 1072 de 2015</t>
  </si>
  <si>
    <t>Por medio de la cual se expide el Decreto Único Reglamentario del Sector Trabajo.
Nota: Capítulo 4. Sindicatos de Empleados Públicos (Modificado por el artículo 1 del Decreto 243 de 2024)
Capítulo 6, Seguridad y Salud en el Trabajo. Artículo 2.2.4.6.11.</t>
  </si>
  <si>
    <t>Decreto 1499 de 2017</t>
  </si>
  <si>
    <t>Por medio del cual se modifica el Decreto 1083 de 2015, Decreto Único Reglamentario del Sector Función Pública, en lo relacionado con el Sistema de Gestión establecido en el artículo 133 de la Ley 1753 de 2015</t>
  </si>
  <si>
    <t xml:space="preserve">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</si>
  <si>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</si>
  <si>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612 de 2018</t>
  </si>
  <si>
    <t>Por el cual se fijan directrices para la integración de los planes institucionales y estratégicos al Plan de Acción por parte de las entidades del estado.</t>
  </si>
  <si>
    <t>Circular No. 001 de 2025 del DASCD</t>
  </si>
  <si>
    <t>Por medio de la cual se establecen los lineamientos de la Planeación Estratégica del Talento Humano 2025</t>
  </si>
  <si>
    <t xml:space="preserve">PLAN ANUAL DE VACANTES </t>
  </si>
  <si>
    <t>Constitución Política de 1991, art. 125</t>
  </si>
  <si>
    <t>En el cual se establecen los principios fundamentales de la administración pública. Artículo 125: Los empleos en los órganos y entidades del Estado son de carrera. Se exceptúan los de elección popular, los de libre nombramiento y remoción, los de trabajadores oficiales y los demás que determine la ley.</t>
  </si>
  <si>
    <t>Por medio del cual se expide el Decreto Único Reglamentario del Sector de Función Pública.</t>
  </si>
  <si>
    <t>Decreto 051 de 2018</t>
  </si>
  <si>
    <t>Por el cual se modifica parcialmente el Decreto 1083 de 2015, Único Reglamentario del Sector de Función Pública, y se deroga el Decreto 1737 de 2009.</t>
  </si>
  <si>
    <t>Circular No. 0011 de 2021 de la Comisión Nacional del Servicio Civil- CNSC</t>
  </si>
  <si>
    <t>Reporte de vacantes definitivas de empleos de carrera administrativa en el Sistema de apoyo para la Igualdad, el Mérito y la Oportunidad (SIMO)" y anexos técnicos.</t>
  </si>
  <si>
    <t>Circular Conjunta 006 de 2024, Secretaría General de la Alcaldía Mayor de Bogotá y el Departamento Administrativo del Servicio Civil Distrital – DASCD</t>
  </si>
  <si>
    <t>Registro de información veraz, oportuna y de calidad en SIDEAP.</t>
  </si>
  <si>
    <t xml:space="preserve">Por medio de la cual se establecen los lineamientos de la Planeación Estratégica del Talento Humano 2025. </t>
  </si>
  <si>
    <t xml:space="preserve">PLAN DE PREVISIÓN DE RECURSOS HUMANOS  </t>
  </si>
  <si>
    <t xml:space="preserve">Constitución Política  de 1991, art. 125 </t>
  </si>
  <si>
    <t>Los empleos en los órganos y entidades del Estado son de carrera. Se exceptúan los de elección popular, los de libre nombramiento y remoción, los de trabajadores oficiales y los demás que determine la ley.</t>
  </si>
  <si>
    <t>Ley 100 de 1993</t>
  </si>
  <si>
    <t>Por la cual se crea el sistema de seguridad social integral y se dictan otras disposiciones.</t>
  </si>
  <si>
    <t>Ley 311 de 1996</t>
  </si>
  <si>
    <t>Por la cual se crea el Registro Nacional de Protección Familiar y se dictan otras disposiciones.</t>
  </si>
  <si>
    <t>Ley 909 de 2004</t>
  </si>
  <si>
    <t>Ley 1437 de 2011</t>
  </si>
  <si>
    <t>Por la cual se expide el Código de Procedimiento Administrativo y de lo Contencioso Administrativo.</t>
  </si>
  <si>
    <t>Ley 1960 de 2019</t>
  </si>
  <si>
    <t>Por la cual se modifican la ley 909 de 2004, el decreto-ley 1567 de 1998 y se dictan otras disposiciones.</t>
  </si>
  <si>
    <t>Ley 2013 de 2019</t>
  </si>
  <si>
    <t>Por medio del cual se busca garantizar el cumplimiento de los principios de transparencia y publicidad mediante la publicación de las declaraciones de bienes, renta y el registro de los conflictos de intereses.</t>
  </si>
  <si>
    <t>Decreto 4968 de 2007</t>
  </si>
  <si>
    <t>Por el cual se modifica el artículo 8 del Decreto 1227 de 2005.</t>
  </si>
  <si>
    <t>Decreto 648 de 2017</t>
  </si>
  <si>
    <t>Por el cual se modifica y adiciona el Decreto 1083 de 2015, Reglamentario Único del Sector de la Función Pública.</t>
  </si>
  <si>
    <t>Decreto 815 de 2018</t>
  </si>
  <si>
    <t>“Por el cual se modifica el Decreto 1083 de 2015, Único Reglamentario del Sector de Función Pública, en lo relacionado con las competencias laborales generales para los empleos públicos de los distintos niveles jerárquicos.</t>
  </si>
  <si>
    <t>Decreto 498 de 2020</t>
  </si>
  <si>
    <t>Por el cual se modifica y adiciona el decreto 1083 del 2015 único reglamentario del sector de función pública.</t>
  </si>
  <si>
    <t>Decreto 189 de 2020</t>
  </si>
  <si>
    <t>Por el cual se expiden lineamientos generales sobre transparencia, integridad y medidas anticorrupción en las entidades y organismos del orden distrital y se dictan otras disposiciones</t>
  </si>
  <si>
    <t>Decreto 159 de 2021</t>
  </si>
  <si>
    <t>Por medio del cual se modifica y corrige un error formal en el Decreto Distrital 189 de 21 de agosto de 2020</t>
  </si>
  <si>
    <t>Directiva Presidencial 5 de 2023</t>
  </si>
  <si>
    <t>Derecho al trabajo e inclusión laboral de las personas con discapacidad en el sector público.</t>
  </si>
  <si>
    <t>Sentencia C-288 de 2014</t>
  </si>
  <si>
    <t>Suspendió provisionalmente apartes del Decreto 4968 de 2007, permitiendo al personal de carrera ocupar cargos de plantas temporales.</t>
  </si>
  <si>
    <t>Circular 1 de 2013 CNSC</t>
  </si>
  <si>
    <t>Instrucción en materia de provisión de empleos de carácter temporal.</t>
  </si>
  <si>
    <t>Circular No. 003 de 2014 de la CNSC</t>
  </si>
  <si>
    <t>Informa efectos del Auto de fecha 5 de mayo de 2014, proferido por el Consejo de Estado, mediante el cual se suspendió provisionalmente apartes del Decreto 4968 de 2007 y la Circular N.005 de 2012 de la Comisión Nacional del Servicio Civil “CNSC”.</t>
  </si>
  <si>
    <t>Circular No. 027 de 2014 de la CNSC</t>
  </si>
  <si>
    <t>Deber de las entidades públicas del orden nacional de apropiar el monto de los recursos y de las entidades del orden territorial de priorizar el gasto para adelantar los concursos de méritos para proveer empleos de carrera administrativa en cumplimiento de lo dispuesto en la Constitución Política, la Ley 909 de 2004 y el Decreto número 051 de 2018.</t>
  </si>
  <si>
    <t>Circular conjunta No. 20191000000117 de 29 de julio de 2019</t>
  </si>
  <si>
    <t>Expedida por el Departamento Administrativo de la Función Pública y la Comisión Nacional del Servicio Civil “Por la cual se imparten lineamientos frente a la aplicación de las disposiciones contenidas en la ley 1960 de 27 de junio de 2019, en relación con la vigencia de la ley procesos de selección informe de las vacantes definitivas y encargo.</t>
  </si>
  <si>
    <t>Criterio unificado del 13 de agosto de 2019 de la CNSC</t>
  </si>
  <si>
    <t>Provisión de empleos públicos mediante encargo y comisión para desempeñar empleos de libre nombramiento y remoción de periodo.</t>
  </si>
  <si>
    <t>CNSC. Circular CNSC No. 20191000000127 de 24 de septiembre de 2019</t>
  </si>
  <si>
    <t>Por la cual se imparten Instrucciones sobre el trámite de reclamaciones laborales de competencia de la Comisión de Personal y de la Comisión Nacional del Servicio.</t>
  </si>
  <si>
    <t>Complementación al Criterio Unificado de 2020 CNSC</t>
  </si>
  <si>
    <t>Uso de listas de elegibles en el contexto de la ley 1960 de 27 de junio de 2019 del 16 de enero de 2020.</t>
  </si>
  <si>
    <t>Circular Externa № 0008 de 2021 CNSC</t>
  </si>
  <si>
    <t>Instrucciones para el reporte de información sobre la provisión de las vacantes definitivas de los empleos de carrera administrativa y el trámite de solicitud de uso de las Listas de Elegibles.</t>
  </si>
  <si>
    <t>Circular Externa 8 de 2021 DASCD</t>
  </si>
  <si>
    <t>Módulo de validación de hojas de vida en el sistema distrital del empleo y la administración pública (SIDEAP).</t>
  </si>
  <si>
    <t>Por medio de la cual se establecen los lineamientos de la Planeación Estratégica del Talento Humano 2025.</t>
  </si>
  <si>
    <t>Resolución 007 del 09 de enero de 2020, 040 de 2020, 181 de 2020, 264 de 2020 y 38 de 2021, 795 de 2021, 488 de 2022, 368 de 2024 y 421 de 2024</t>
  </si>
  <si>
    <t>Por la cual se modifica el Manual Especifico de Funciones y de Competencias Laborales de los Empleos de la Secretaría Distrital del Hábitat y sus modificaciones posteriores.</t>
  </si>
  <si>
    <t>PLAN INSTITUCIONAL DE CAPACITACIÓN</t>
  </si>
  <si>
    <t>Carta Iberoamericana de la Función Pública.  </t>
  </si>
  <si>
    <t>V Conferencia Iberoamericana de Ministros de Administración Pública y Reforma del Estado. Santa Cruz de la Sierra, Bolivia, 26 y 27 de junio de 2003 de la Función Pública.  </t>
  </si>
  <si>
    <t>Constitución Política de 1991., art. 54</t>
  </si>
  <si>
    <t>ARTICULO 54. 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 </t>
  </si>
  <si>
    <t>Ley 909 de 2004  </t>
  </si>
  <si>
    <t>Por la cual se expiden normas que regulan el empleo público, la carrera administrativa, gerencia pública y se dictan otras disposiciones. Literal h) Numeral 2 Artículo 16. Título VI, Capítulo I, artículo 36, Numeral 1.  </t>
  </si>
  <si>
    <t>Ley 1064 de 2006.  </t>
  </si>
  <si>
    <t>“Por la cual se dictan normas para el apoyo y el fortalecimiento de la educación para el Trabajo y el Desarrollo Humano establecida como educación no formal en la ley general de educación”.  </t>
  </si>
  <si>
    <t>Ley 1952 de 2019, art. 37, numeral 3, art. 38, numeral 42, modificada parcialmente por la Ley 2094 de 2021.  </t>
  </si>
  <si>
    <t>“Por medio de la cual se expide el código general disciplinario se derogan la ley 734 de 2002 y algunas disposiciones de la ley 1474 de 2011, relacionadas con el derecho disciplinario”.  </t>
  </si>
  <si>
    <t>Ley 1960 de 2019  </t>
  </si>
  <si>
    <t>Artículo 3° profesionalización del servicio público.   </t>
  </si>
  <si>
    <t>Decreto Ley 1567 de 1998  </t>
  </si>
  <si>
    <t>Título I: Capítulo I, Capitulo II, Capitulo III y Capitulo IV Artículo 11º. Obligaciones de las Entidades  </t>
  </si>
  <si>
    <t>Decreto 4904 de 2009, art 5.8  </t>
  </si>
  <si>
    <t>Por el cual se reglamenta la organización, oferta y funcionamiento de la prestación del servicio educativo para el trabajo y el desarrollo humano y se dictan otras disposiciones.</t>
  </si>
  <si>
    <r>
      <t>Decreto 1072 de 2015</t>
    </r>
    <r>
      <rPr>
        <sz val="11"/>
        <color theme="1"/>
        <rFont val="Times New Roman"/>
        <family val="1"/>
      </rPr>
      <t xml:space="preserve"> </t>
    </r>
  </si>
  <si>
    <t>Decreto 1083 de 2015   </t>
  </si>
  <si>
    <t>Por medio del cual se expide el Decreto Único Reglamentario del Sector de Función Pública.  </t>
  </si>
  <si>
    <t>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</si>
  <si>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</si>
  <si>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815 de 2018 </t>
  </si>
  <si>
    <t>Por el cual se modifica el Decreto 1083 de 2015, Único Reglamentario del Sector de Función Pública, en lo relacionado con las competencias laborales generales para los empleos públicos de los distintos niveles jerárquicos.  </t>
  </si>
  <si>
    <t>Decreto 612 de 2018 </t>
  </si>
  <si>
    <t>Por el cual se fijan directrices para la integración de los planes institucionales y estratégicos al Plan de Acción por parte de las entidades del estado.  </t>
  </si>
  <si>
    <t>Decreto 1662 del 06 de diciembre de 2021 </t>
  </si>
  <si>
    <t>Por el cual se adiciona el decreto 1083 de 2015 en relación con la habilitación del del trabajo en casa para los servidores públicos  </t>
  </si>
  <si>
    <t>Directiva Distrital 003 de 2023 Secretaría General de la Alcaldía  </t>
  </si>
  <si>
    <t xml:space="preserve">Oferta de formación y capacitación para los/as servidores/as públicos del Distrito Capital en cumplimiento del ítem 2 del Acuerdo Colectivo Laboral. 2023 de la Alcaldía Mayor de Bogotá D.C. </t>
  </si>
  <si>
    <t>Circular Externa No. 100- 010 -2014 </t>
  </si>
  <si>
    <t xml:space="preserve">Orientaciones en materia de capacitación y formación de los empleados públicos. </t>
  </si>
  <si>
    <t>Circular externa 041 de 2019. </t>
  </si>
  <si>
    <t xml:space="preserve">I. Lineamientos para la Formulación del Plan Institucional de Capacitación 2019. II. Oferta de Capacitación DASCD — Vigencia 2019. 14 de diciembre de 2018. </t>
  </si>
  <si>
    <t>Circular Externa 01 de 2021 del DASCD  </t>
  </si>
  <si>
    <t xml:space="preserve">Capacitación módulo de validación de Hojas de Vida en SIDEAP. </t>
  </si>
  <si>
    <t>Circular. Externa 001 de 2025 de DASCD </t>
  </si>
  <si>
    <t xml:space="preserve">Lineamientos planeación estratégica del Talento Humano 2025. </t>
  </si>
  <si>
    <t>Guía - Departamento Administrativo de la Función Pública – ESAP 2020. </t>
  </si>
  <si>
    <t>Guía para la formulación, ejecución, seguimiento y evaluación del Plan Institucional de Capacitación. DAFP – ESAP 2023 – 2030.</t>
  </si>
  <si>
    <t>Resolución SDHT 222 de 2009 </t>
  </si>
  <si>
    <t xml:space="preserve">Por la cual se reglamenta la formulación y desarrollo del Plan de Capacitación de la Secretaría Distrital del Hábitat. </t>
  </si>
  <si>
    <t>PLAN DE BIENESTAR E INCENTIVOS</t>
  </si>
  <si>
    <t>Constitución Política de 1991, art. 53</t>
  </si>
  <si>
    <t>Artículo 53.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</si>
  <si>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r>
      <t>Ley 909 de 2005 art 36 Parágrafo</t>
    </r>
    <r>
      <rPr>
        <sz val="10"/>
        <color rgb="FFD13438"/>
        <rFont val="Times New Roman"/>
        <family val="1"/>
      </rPr>
      <t> </t>
    </r>
  </si>
  <si>
    <r>
      <t>Ley de empleo público, carrera administrativa y Gerencia pública.</t>
    </r>
    <r>
      <rPr>
        <sz val="10"/>
        <color rgb="FFD13438"/>
        <rFont val="Times New Roman"/>
        <family val="1"/>
      </rPr>
      <t> </t>
    </r>
  </si>
  <si>
    <r>
      <t>Decreto Ley 1567 de 1998 (artículos 13 al 38)</t>
    </r>
    <r>
      <rPr>
        <sz val="10"/>
        <color rgb="FFD13438"/>
        <rFont val="Times New Roman"/>
        <family val="1"/>
      </rPr>
      <t> </t>
    </r>
  </si>
  <si>
    <r>
      <t>Por el cual se crea el sistema nacional de capacitación y el sistema de estímulos para los empleados del Estado.</t>
    </r>
    <r>
      <rPr>
        <sz val="10"/>
        <color rgb="FFD13438"/>
        <rFont val="Times New Roman"/>
        <family val="1"/>
      </rPr>
      <t> </t>
    </r>
  </si>
  <si>
    <r>
      <t>Decreto 1227 de 2005 (Capítulo II, artículos 69 al 85)</t>
    </r>
    <r>
      <rPr>
        <sz val="10"/>
        <color rgb="FFD13438"/>
        <rFont val="Times New Roman"/>
        <family val="1"/>
      </rPr>
      <t> </t>
    </r>
  </si>
  <si>
    <r>
      <t>Por medio de la cual se reglamenta parcialmente la Ley 909 de 2004.</t>
    </r>
    <r>
      <rPr>
        <sz val="10"/>
        <color rgb="FFD13438"/>
        <rFont val="Times New Roman"/>
        <family val="1"/>
      </rPr>
      <t> </t>
    </r>
  </si>
  <si>
    <r>
      <t>Decreto 1083 de 2015 Título 10</t>
    </r>
    <r>
      <rPr>
        <sz val="10"/>
        <color rgb="FFD13438"/>
        <rFont val="Times New Roman"/>
        <family val="1"/>
      </rPr>
      <t> </t>
    </r>
  </si>
  <si>
    <r>
      <t>Deroga el Decreto 1227 de 2005, y reglamenta parcialmente la Ley 909 de 2004 y el Decreto-ley 1567 de 1998.</t>
    </r>
    <r>
      <rPr>
        <sz val="10"/>
        <color rgb="FFD13438"/>
        <rFont val="Times New Roman"/>
        <family val="1"/>
      </rPr>
      <t> </t>
    </r>
  </si>
  <si>
    <r>
      <t>Circular No. 001 de 2025 del DASCD</t>
    </r>
    <r>
      <rPr>
        <sz val="10"/>
        <color rgb="FFD13438"/>
        <rFont val="Times New Roman"/>
        <family val="1"/>
      </rPr>
      <t> </t>
    </r>
  </si>
  <si>
    <r>
      <t>Lineamientos de la Planeación Estratégica del Talento Humano 2025 </t>
    </r>
    <r>
      <rPr>
        <sz val="10"/>
        <color rgb="FFD13438"/>
        <rFont val="Times New Roman"/>
        <family val="1"/>
      </rPr>
      <t> </t>
    </r>
  </si>
  <si>
    <t>PLAN DE TRABAJO ANUAL EN SEGURIDAD Y SALUD EN EL TRABAJO</t>
  </si>
  <si>
    <r>
      <t>Ley 9 de 1979 (Titulo III artículo 80)</t>
    </r>
    <r>
      <rPr>
        <sz val="10"/>
        <color rgb="FFD13438"/>
        <rFont val="Times New Roman"/>
        <family val="1"/>
      </rPr>
      <t> </t>
    </r>
  </si>
  <si>
    <r>
      <t>Por la cual se dictan Medidas Sanitarias.  Establece la obligación de contar con un Programa de Salud Ocupacional en los lugares de trabajo.</t>
    </r>
    <r>
      <rPr>
        <sz val="10"/>
        <color rgb="FFD13438"/>
        <rFont val="Times New Roman"/>
        <family val="1"/>
      </rPr>
      <t> </t>
    </r>
  </si>
  <si>
    <t>Ley 1221 de 2008 (artículos 1,2,3 y 6) </t>
  </si>
  <si>
    <t>Por la cual se establecen normas para promover y regular el Teletrabajo y se dictan otras disposiciones.  </t>
  </si>
  <si>
    <t>Ley 1562 de 2012 </t>
  </si>
  <si>
    <t>Por la cual se modifica el sistema de Riesgos Laborales y se dictan otras disposiciones en materia de salud ocupacional. </t>
  </si>
  <si>
    <t>Ley 1610 de 2013 </t>
  </si>
  <si>
    <t>Por la cual se regulan algunos aspectos sobre las inspecciones del trabajo y los acuerdos de formalización laboral. </t>
  </si>
  <si>
    <t>Ley 1823 de 2017 </t>
  </si>
  <si>
    <t>Por medio de la cual se adopta la estrategia salas amigas de La familia lactante del entorno laboral en entidades públicas territoriales y empresas privadas y se dictan otras disposiciones </t>
  </si>
  <si>
    <t>Decreto 614 de 1984 </t>
  </si>
  <si>
    <t>Determina las bases de administración de la Salud Ocupacional en el país. </t>
  </si>
  <si>
    <r>
      <t>Decreto 2140 de 2000</t>
    </r>
    <r>
      <rPr>
        <sz val="10"/>
        <color rgb="FFD13438"/>
        <rFont val="Times New Roman"/>
        <family val="1"/>
      </rPr>
      <t> </t>
    </r>
  </si>
  <si>
    <r>
      <t>Por el cual se crea la comisión Intersectorial, para la Protección de la Salud de los Trabajadores</t>
    </r>
    <r>
      <rPr>
        <sz val="10"/>
        <color rgb="FFD13438"/>
        <rFont val="Times New Roman"/>
        <family val="1"/>
      </rPr>
      <t> </t>
    </r>
  </si>
  <si>
    <t>Decreto 884 de 2012</t>
  </si>
  <si>
    <t>Por medio del cual se reglamenta la Ley 1221 de 2008 y se dictan otras disposiciones.</t>
  </si>
  <si>
    <t>Por medio del cual se expide el Decreto Único Reglamentario del Sector Trabajo. Capítulo 6, Sistema de Gestión de la Seguridad y Salud en el Trabajo (SGSST).</t>
  </si>
  <si>
    <r>
      <t>Resolución 2400 de 1979 del Ministerio del Trabajo (artículos 4,9,11,12,13,14,16,17,20,21 y 70</t>
    </r>
    <r>
      <rPr>
        <sz val="10"/>
        <color rgb="FFD13438"/>
        <rFont val="Times New Roman"/>
        <family val="1"/>
      </rPr>
      <t> </t>
    </r>
  </si>
  <si>
    <r>
      <t>Por la cual se establecen disposiciones sobre vivienda, higiene y seguridad en los establecimientos de trabajo</t>
    </r>
    <r>
      <rPr>
        <sz val="10"/>
        <color rgb="FFD13438"/>
        <rFont val="Times New Roman"/>
        <family val="1"/>
      </rPr>
      <t> </t>
    </r>
  </si>
  <si>
    <t>Resolución 2013 de 1986 del Ministerio del Trabajo </t>
  </si>
  <si>
    <t>La cual reglamenta la organización y funcionamiento de los Comités Paritarios de Salud Ocupacional.</t>
  </si>
  <si>
    <t>Resolución 3673 de 2008 (artículo 20 vigencia y derogatorias)  </t>
  </si>
  <si>
    <t>Por el cual se establecen el reglamento técnico de trabajo seguro en alturas. </t>
  </si>
  <si>
    <t>Resolución 2646 de 2008 Ministerio de la Protección Social </t>
  </si>
  <si>
    <r>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r>
    <r>
      <rPr>
        <sz val="10"/>
        <color rgb="FFD13438"/>
        <rFont val="Times New Roman"/>
        <family val="1"/>
      </rPr>
      <t> </t>
    </r>
  </si>
  <si>
    <r>
      <t>Resolución 312 del 2019 del Ministerio del Trabajo</t>
    </r>
    <r>
      <rPr>
        <sz val="10"/>
        <color rgb="FFD13438"/>
        <rFont val="Times New Roman"/>
        <family val="1"/>
      </rPr>
      <t> </t>
    </r>
  </si>
  <si>
    <r>
      <t>Por el cual se define los estándares mínimos del sistema de gestión de seguridad y salud en el trabajo para empleadores y contratantes.   </t>
    </r>
    <r>
      <rPr>
        <sz val="10"/>
        <color rgb="FFD13438"/>
        <rFont val="Times New Roman"/>
        <family val="1"/>
      </rPr>
      <t> </t>
    </r>
  </si>
  <si>
    <r>
      <t>Por medio de la cual se establecen los lineamientos de la Planeación Estratégica del Talento Humano 2025 </t>
    </r>
    <r>
      <rPr>
        <sz val="10"/>
        <color rgb="FFD13438"/>
        <rFont val="Times New Roman"/>
        <family val="1"/>
      </rPr>
      <t> </t>
    </r>
  </si>
  <si>
    <t>PLAN ANUAL DE ADQUISICIONES</t>
  </si>
  <si>
    <t>Decreto Único Reglamentario 1082 de 2015 </t>
  </si>
  <si>
    <t>Por medio del cual se expide el decreto único reglamentario del sector administrativo de planeación nacional </t>
  </si>
  <si>
    <t>Circular Externa 02 de Colombia Compra Eficiente 2019 </t>
  </si>
  <si>
    <t>Obligatoriedad uso SECOP II para la publicación de contratación y Plan Anual de Adquisiciones  </t>
  </si>
  <si>
    <t>Manual de Contratación de la SDHT PS07-MM01  </t>
  </si>
  <si>
    <t>Este documento tiene por objeto la adopción de una herramienta que unifique y facilite la aplicación adecuada de las normas y procedimientos de contratación estatal </t>
  </si>
  <si>
    <t>PLAN INSTITUCIONAL DE ARCHIVOS DE LA ENTIDAD – PINAR</t>
  </si>
  <si>
    <t>Decreto 1080 de 2015</t>
  </si>
  <si>
    <t>“Por medio del cual se expide el Decreto Único Reglamentario del Sector Cultura”</t>
  </si>
  <si>
    <t xml:space="preserve">Ley 397 de 1779 </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</si>
  <si>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</si>
  <si>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Ley 594 de 2000 </t>
  </si>
  <si>
    <t>Reglamentada parcialmente por los Decretos Nacionales 4124 de 2004, 1100 de 2014. Por medio de la cual se dicta la Ley General de Archivos y se dictan otras disposiciones</t>
  </si>
  <si>
    <t xml:space="preserve">Decreto 1080 de 2015 </t>
  </si>
  <si>
    <t xml:space="preserve">Acuerdos 047 de 2000 </t>
  </si>
  <si>
    <t>Por el cual se desarrolla el artículo 43 del Capítulo V “Acceso a los Documentos de Archivo”, del AGN del Reglamento General de Archivos sobre “Restricciones por razones de conservación”.),</t>
  </si>
  <si>
    <t xml:space="preserve">Acuerdo 049 de 2000 </t>
  </si>
  <si>
    <t>Por el cual se desarrolla el artículo del Capítulo 7 “Conservación de Documentos” del Reglamento General de Archivos sobre “condiciones de edificios y locales destinados archivos”.</t>
  </si>
  <si>
    <t xml:space="preserve">Acuerdo 060 de 2014 </t>
  </si>
  <si>
    <t>Por medio del cual se desarrollan los artículos 46, 47 y 48 del Título XI “Conservación de Documentos” de la Ley 594 de 2000</t>
  </si>
  <si>
    <t>Acuerdo 008 de 2014</t>
  </si>
  <si>
    <t>Por el cual se dictan los requisitos para la prestación de los servicios de depósito, custodia, organización, reprografía y conservación de documentos)</t>
  </si>
  <si>
    <t>Ley 1712 de 2014</t>
  </si>
  <si>
    <t>Por medio de la cual se crea la Ley de Transparencia y del Derecho de Acceso a la Información Pública Nacional y se dictan otras disposiciones.</t>
  </si>
  <si>
    <t>Acuerdo 01 de 2024</t>
  </si>
  <si>
    <t>Por el cual se establece el Acuerdo Único de la Función Archivística, se definen los criterios técnicos y jurídicos para su implementación en el Estado Colombiano y se fijan otras disposiciones</t>
  </si>
  <si>
    <t>Por el cual se fijan directrices para la integración de los planes institucionales y estratégicos al Plan de Acción por parte de las entidades del Estado.</t>
  </si>
  <si>
    <t>PLAN DE AUSTERIDAD DEL GASTO</t>
  </si>
  <si>
    <t>Decreto 062 del 2024</t>
  </si>
  <si>
    <t>Por el cual se ordena implementar medidas de austeridad y eficiencia del gasto público en las entidades y organismos de la administración distrital</t>
  </si>
  <si>
    <t>Circular Externa No. SDH -000004 del 15 de junio del 2023</t>
  </si>
  <si>
    <t>"Guía de Programación presupuestal vigencia 2024"</t>
  </si>
  <si>
    <t>Circular Conjunta No. 004 del 7 de julio de 2022</t>
  </si>
  <si>
    <t xml:space="preserve">Recopilación de datos e información de austeridad para entidades distritales del presupuesto general </t>
  </si>
  <si>
    <t>PLAN DE PRESERVACIÓN DIGITAL A LARGO PLAZO</t>
  </si>
  <si>
    <t>Ley 594 de 2000 – Ley General de Archivos</t>
  </si>
  <si>
    <t>Obliga a las entidades públicas a garantizar la conservación de sus documentos, incluyendo los digitales.</t>
  </si>
  <si>
    <t>Ley 1712 de 2014 – Ley de Transparencia y del Derecho de Acceso a la Información Pública Nacional</t>
  </si>
  <si>
    <t>Relacionada indirectamente, pero clave para asegurar que los documentos digitales permanezcan accesibles y disponibles a largo plazo.</t>
  </si>
  <si>
    <t>Ley 1581 de 2012 – Ley de Protección de Datos Personales</t>
  </si>
  <si>
    <t>Asegura que la preservación de documentos digitales que contengan datos personales se haga conforme a principios de seguridad y confidencialidad.</t>
  </si>
  <si>
    <t>Acuerdo 001 de 2024 del Archivo General de la Nación (AGN)</t>
  </si>
  <si>
    <t>“Por el cual se expide el Acuerdo Único de la Función Archivística del Estado Colombiano.”  Es la norma central que rige actualmente la función archivística, incluyendo la gestión y preservación de documentos digitales.</t>
  </si>
  <si>
    <t>PLAN DE CONSERVACIÓN DOCUMENTAL</t>
  </si>
  <si>
    <t>Obliga a las entidades públicas a garantizar la conservación de sus documentos a través del Plan de Conservación Documental.</t>
  </si>
  <si>
    <t xml:space="preserve">“Por el cual se expide el Acuerdo Único de la Función Archivística del Estado Colombiano.”  Es la norma central que rige actualmente la función archivística, incluyendo la gestión y la conservación documental de archivos físicos y análogos. </t>
  </si>
  <si>
    <t>PLAN DE GASTO PUBLICO</t>
  </si>
  <si>
    <t>Ley 152 de 1994</t>
  </si>
  <si>
    <t>"Por la cual se establece la Ley Orgánica del Plan de Desarrollo”</t>
  </si>
  <si>
    <t>Ley 819 de 2003</t>
  </si>
  <si>
    <t>“Por la cual se dictan normas orgánicas en materia de presupuesto, responsabilidad y transparencia fiscal y se dictan otras disposiciones.”</t>
  </si>
  <si>
    <t>Decreto Nacional 111 de 1996</t>
  </si>
  <si>
    <t>"Por el cual se compilan la Ley 38 de 1989, la Ley 179 de 1994 y la Ley 225 de 1995 que conforman el estatuto orgánico del presupuesto".</t>
  </si>
  <si>
    <t>Decreto Distrital 714 de 1996</t>
  </si>
  <si>
    <t>“Por el cual se compila el Acuerdo 24 de 1995 y el Acuerdo 20 de 1996 que conforman el Estatuto orgánico de Presupuesto.”</t>
  </si>
  <si>
    <t>Circular Nacional 026 de 2011 de la Procuraduría General de la Nación</t>
  </si>
  <si>
    <t>“Lineamientos generales en relación con la contratación de operaciones de crédito público al final de una vigencia fiscal y en especial la última del periodo de Gobierno.”</t>
  </si>
  <si>
    <t>Acuerdo Distrital 939 del 06 de noviembre de 2024</t>
  </si>
  <si>
    <t>"Por el cual se autoriza un cupo de endeudamiento global a la administración central y los establecimientos públicos del Distrito Capital y a la Empresa de Transporte del Tercer Milenio - Transmilenio S.A. y se dictan otras disposiciones"</t>
  </si>
  <si>
    <t>Decreto 675 del 30 de diciembre 2025</t>
  </si>
  <si>
    <t>Por medio del cual se liquida el Presupuesto Anual de Rentas e Ingresos y de Gastos e Inversiones de Bogota, Distrito Capital para la vigencia fiscal comprendida entre el 1 de enero y el 31 de diciembre de 2026 y se dictan otras disposiciones, en cumplimiento del Acuerdo Distrital 1019 del 15 de diciembre del 2025</t>
  </si>
  <si>
    <t>Circular Nacional 031 de 2011 de la Procuraduría General de la Nación</t>
  </si>
  <si>
    <t>“Alcance circular Nacional 026 de 2011”</t>
  </si>
  <si>
    <t>Circular Distrital 000002 de 2025 - Plan de Austeridad en el Gasto Distrital 2025-2027</t>
  </si>
  <si>
    <t>Plan de Austeridad en el Gasto Distrital 2025-2027</t>
  </si>
  <si>
    <t>PLAN INSTITUCIONAL DE GESTIÓN AMBIENTAL</t>
  </si>
  <si>
    <t>Decreto Único Sectorial 646 de 2025, Art 450</t>
  </si>
  <si>
    <t>Por medio del cual se expide el decreto Único Distrital del Sector Ambiente</t>
  </si>
  <si>
    <t xml:space="preserve">Resolución 3179 de 2023 Secretaría Distrital de Ambiente </t>
  </si>
  <si>
    <t>Por la cual se adopta la guía técnica para la formulación del Plan Institucional de Gestión Ambiental (PIGA), y se dictan lineamientos para su concertación, implementación, evaluación, control y seguimiento, y otras disposiciones</t>
  </si>
  <si>
    <t>PLAN DE APERTURA DATOS ABIERTOS</t>
  </si>
  <si>
    <t>Constitución Política de Colombia de 1991</t>
  </si>
  <si>
    <t xml:space="preserve"> Art.23 “el derecho de petición permite a las personas acceder en forma oportuna a la información y documentos públicos. Obliga a la entidad a facilitar la información y el acceso a los documentos que no son de reserva legal” 74 “Derecho de las personas y organizaciones a acceder a documentos públicos” 209 “Obligación de cumplir con el principio de publicidad de la administración –dejar ver los públicos”. </t>
  </si>
  <si>
    <t>Ley Nacional 1712 de 2014</t>
  </si>
  <si>
    <t xml:space="preserve"> Por medio de la cual se crea la Ley de Transparencia y del derecho de acceso a la información pública nacional. </t>
  </si>
  <si>
    <t xml:space="preserve"> Por medio del cual se modifica el Decreto 1083 de 2015, Decreto Único Reglamentario del Sector Función Pública, en lo relacionado con el Sistema de Gestión establecido en el artículo 133 de la Ley 1753 de 2015 </t>
  </si>
  <si>
    <t xml:space="preserve">Decreto 103 de 2015 </t>
  </si>
  <si>
    <t>Por el cual se reglamenta parcialmente la Ley 1712 de 2014 y se dictan otras disposiciones</t>
  </si>
  <si>
    <t>Decreto Nacional 1078 de 2015</t>
  </si>
  <si>
    <t xml:space="preserve"> Por medio del cual se expide el Decreto Único Reglamentario del Sector de Tecnologías de la Información y las Comunicaciones. Se establecen los lineamientos de la Estrategia de Gobierno en línea, se reglamenta parcialmente la Ley 1341 de 2009 y se dictan otras disposiciones. </t>
  </si>
  <si>
    <t xml:space="preserve">Resolución 3564 de 2015 </t>
  </si>
  <si>
    <t xml:space="preserve">Por el cual se reglamenta los estándares de publicación y divulgación de la información </t>
  </si>
  <si>
    <t xml:space="preserve">Decreto Nacional 1081 de 2015 </t>
  </si>
  <si>
    <t xml:space="preserve">Por medio del cual se expide el Decreto Reglamentario Único del Sector Presidencia de la República </t>
  </si>
  <si>
    <t xml:space="preserve">Resolución 1519 de 2020 </t>
  </si>
  <si>
    <t xml:space="preserve">Por la cual se definen los estándares y directrices para publicar la información señalada en la Ley 1712 del 2014 y se definen los requisitos materia de acceso a la información pública, accesibilidad web, seguridad digital, y datos abiertos </t>
  </si>
  <si>
    <t xml:space="preserve">Resolución 0080 de 2020 </t>
  </si>
  <si>
    <t>Por la cual se definen lineamientos y criterios para la gestión de los datos dispuestos en la Infraestructura de Datos Espaciales para el Distrito Capital (IDECA).</t>
  </si>
  <si>
    <t>PROGRAMA DE TRANSPARENCIA Y ÉTICA PÚBLICA</t>
  </si>
  <si>
    <t>Constitución Política de Colombia</t>
  </si>
  <si>
    <t>Art¡culos 23, 74, 209.</t>
  </si>
  <si>
    <t>Ley 1474 /20211</t>
  </si>
  <si>
    <t>Por la cual se dictan normas orientadas a fortalecer los mecanismos de prevencón, investigación y sanción de actos de corrupci¢n y la efectividad del control de la gestión pública.</t>
  </si>
  <si>
    <t xml:space="preserve">Ley 1712/2014 </t>
  </si>
  <si>
    <t>Por medio de la cual se crea la Ley de Transparencia y del Derecho de Acceso a la Información Publica Nacional y se dictan otras disposiciones.</t>
  </si>
  <si>
    <t>Ley 1757/2015</t>
  </si>
  <si>
    <t>Por la cual se dictan disposiciones en materia de promoción y protecci¢n del derecho a la participación democratica.</t>
  </si>
  <si>
    <t>Ley 190/1995</t>
  </si>
  <si>
    <t>Por la cual se dictan normas tendientes a preservar la moralidad en la Administración Pública y se fijan disposiciones con el fin de erradicar la corrupción administrativa.</t>
  </si>
  <si>
    <t>Ley 2016/2020</t>
  </si>
  <si>
    <t>Por la cual se adopta el código de integridad del Servicio Público Colombiano y se dictan otras disposiciones</t>
  </si>
  <si>
    <t>Ley 2195/2022</t>
  </si>
  <si>
    <t xml:space="preserve">Por medio de la cual se adoptan medidas en materia de transparencia prevención y lucha contra la corrupción y se dictan otras disposciones </t>
  </si>
  <si>
    <t>Decreto 1081/2015</t>
  </si>
  <si>
    <t>Por medio del cual se expide el Decreto Reglamentario Úúnico del Sector Presidencia de la República."</t>
  </si>
  <si>
    <t>Decreto 118/2018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</si>
  <si>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</si>
  <si>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Decreto 189/2020</t>
  </si>
  <si>
    <t>Decreto 610/2022</t>
  </si>
  <si>
    <t>Por medio del cual se adopta el Modelo de Gestión Jurídica Anticorrupción para el Distrito Capital y se dictan otras disposiciones"</t>
  </si>
  <si>
    <t>Decreto 1122/2024</t>
  </si>
  <si>
    <t>Por el cual se reglamenta el artículo 73 de la Ley 1474 de 2011, modificado por el artículo 31 de la Ley 2195 de 2022, en lo relacionado con los Programas de Transparencia y Ética Pública</t>
  </si>
  <si>
    <t>ESTRATEGIA INSTITUCIONAL DE RACIONALIZACIÓN E TRÁMITES</t>
  </si>
  <si>
    <t>Ley 2052 de 2020</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</si>
  <si>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</si>
  <si>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Ley 962 de 2005</t>
  </si>
  <si>
    <t>Decreto Ley 2106 de 2019</t>
  </si>
  <si>
    <t>Por el cual se dictan normas para simplificar, suprimir y reformar trámites, procesos y procedimientos innecesarios existentes en la administración pública.</t>
  </si>
  <si>
    <t>Decreto Ley 19 de 2012</t>
  </si>
  <si>
    <t>Por el cual se dictan normas para suprimir o reformar regulaciones, procedimientos y trámites innecesarios existentes en la Administración Pública.</t>
  </si>
  <si>
    <t xml:space="preserve">Decreto Único Reglamentario 1074 de 2015	</t>
  </si>
  <si>
    <t xml:space="preserve">Por medio del cual se expide el Decreto Único Reglamentario del Sector Comercio, Industria y Turismo.	</t>
  </si>
  <si>
    <t>Decreto 88 de 2022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</si>
  <si>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</si>
  <si>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PLAN INSTITUCIONAL DE PARTICIPACIÓN CIUDADANA</t>
  </si>
  <si>
    <t xml:space="preserve">Ley 142 de 1994 </t>
  </si>
  <si>
    <t>Por la cual se establece el régimen de los servicios públicos domiciliarios y se dictan otras disposiciones - Comités de Desarrollo y Control Social de los Servicios Públicos Domiciliarios.</t>
  </si>
  <si>
    <t xml:space="preserve">Ley 489 de 1998 </t>
  </si>
  <si>
    <t>Por la cual se dictan disposiciones en materia de promoción y protección del derecho a la participación democrática</t>
  </si>
  <si>
    <t xml:space="preserve">Ley 850 de 2003 </t>
  </si>
  <si>
    <t>Por medio de la cual se reglamentan las veedurías ciudadanas.</t>
  </si>
  <si>
    <t xml:space="preserve">Ley 1757 de 2015 </t>
  </si>
  <si>
    <t>Artículo 2. Los planes de gestión de las instituciones públicas harán explicita la forma en cómo se facilitará y proveerá participación de las personas en los asuntos de la competencia.</t>
  </si>
  <si>
    <t xml:space="preserve">Ley 1712 de 2014. </t>
  </si>
  <si>
    <t xml:space="preserve">"Por medio de la cual se crea la ley de transparencia y del derecho de acceso a la información pública nacional y se dictan otras disposiciones". </t>
  </si>
  <si>
    <t>Ley 1474 de 2011</t>
  </si>
  <si>
    <t>“Por la cual se dictan normas orientadas a fortalecer los mecanismos de prevención, investigación y sanción de actos de corrupción y la efectividad del control de la gestión pública.”</t>
  </si>
  <si>
    <t xml:space="preserve">Ley 134 de 1994 </t>
  </si>
  <si>
    <t xml:space="preserve">Por la cual se dictan normas sobre mecanismos de participación ciudadana. </t>
  </si>
  <si>
    <t xml:space="preserve">Decreto 1008 de 2018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</si>
  <si>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</si>
  <si>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 xml:space="preserve">Decreto 1499 de 2017 </t>
  </si>
  <si>
    <t xml:space="preserve">Por medio del cual se modifica el Decreto 1083 de 2015, Decreto Único Reglamentario del Sector Función Pública, en lo relacionado con el Sistema de Gestión establecido en el artículo 133 de la Ley 1753 de 2015 1.8. </t>
  </si>
  <si>
    <t>Acuerdo Distrital 927 de 2024</t>
  </si>
  <si>
    <t>Por medio del cual se adopta el Plan de Desarrollo Económico, Social, Ambiental y de Obras Públicas del Distrito Capital 2024-2027 “Bogotá Camina Segura”</t>
  </si>
  <si>
    <t xml:space="preserve">Acuerdo distrital 257 de 2006 </t>
  </si>
  <si>
    <t>"Por el cual se dictan normas básicas sobre la estructura, organización y funcionamiento de los organismos y de las entidades de Bogotá, distrito capital, y se expiden otras disposiciones.</t>
  </si>
  <si>
    <t xml:space="preserve">Acuerdo Distrital 299 de 2007 </t>
  </si>
  <si>
    <t>Establece que el Gobierno Distrital, en cabeza de la Secretaría Distrital del Hábitat, adelantará en un marco de concertación interinstitucional con la Superintendencia de Servicios Públicos Domiciliarios, las entidades del nivel nacional competentes en la materia y las empresas prestadoras de los servicios públicos domiciliarios de Bogotá Distrito Capital, un conjunto de gestiones sistemáticas tendientes a promover el acceso de los ciudadanos a la información sobre los servicios públicos domiciliarios, en relación, entre otros, con los temas referidos a los derechos y deberes de usuarios y empresas, la estructura tarifaria, el control social y el Sistema Único de Información (SUI) de la Superintendencia de Servicios Públicos.</t>
  </si>
  <si>
    <t>Decreto 606 de 2023</t>
  </si>
  <si>
    <t>Por medio del cual se actualiza el Sistema Distrital de Participación Ciudadana del Distrito Capital y se dictan otras disposiciones</t>
  </si>
  <si>
    <t>Decreto Distrital 477 de 2023</t>
  </si>
  <si>
    <t>Por medio del cual se adopta la Política Pública de Participación Incidente del Distrito Capital 2023 - 2034 y se dictan otras disposiciones</t>
  </si>
  <si>
    <t>Decreto Único Sectorial 640 de 2025</t>
  </si>
  <si>
    <t>Por medio del cual se reglamenta el Sistema de Gestión en el Distrito Capital, se deroga el Decreto Distrital 807 de 2019 y se dictan otras disposiciones</t>
  </si>
  <si>
    <t xml:space="preserve">Decreto Distrital 327 de 2019 </t>
  </si>
  <si>
    <t>Por medio del cual se racionalizan y actualizan las Instancias de Coordinación del Sector Planeación.</t>
  </si>
  <si>
    <t xml:space="preserve">Decreto Distrital 365 de 2019 </t>
  </si>
  <si>
    <t xml:space="preserve">Por medio del cual se racionalizan y actualizan las instancias de coordinación del Sector Ambiente </t>
  </si>
  <si>
    <t xml:space="preserve">Decreto Distrital 375 de 2019 </t>
  </si>
  <si>
    <t>Por medio del cual se racionalizan y actualizan las instancias de coordinación del Sector Gobierno</t>
  </si>
  <si>
    <t xml:space="preserve">Decreto Distrital 415 de 2019 </t>
  </si>
  <si>
    <t>Por medio del cual se actualizan las instancias de coordinación del Sector Hábitat</t>
  </si>
  <si>
    <t xml:space="preserve">Decreto Distrital 546 de 2007 </t>
  </si>
  <si>
    <t>Por el cual se reglamentan las Comisiones Intersectoriales del Distrito</t>
  </si>
  <si>
    <t xml:space="preserve">Decreto Distrital 619 de 2007 </t>
  </si>
  <si>
    <t>Por el cual se establece la Estrategia de Gobierno Electrónico de los organismos y de las entidades de Bogotá.</t>
  </si>
  <si>
    <t xml:space="preserve">Decreto Distrital 296 de 2008 </t>
  </si>
  <si>
    <t>Por el cual se le asignan las funciones relacionadas con el Comité de Gobierno en Línea a la Comisión Distrital de Sistemas.</t>
  </si>
  <si>
    <t xml:space="preserve">Resolución 233 de 2018 de la Secretaría General de la Alcaldía Mayor </t>
  </si>
  <si>
    <t>Por la cual se expiden lineamientos para el funcionamiento, operación, seguimiento e informes de las Instancias de Coordinación del Distrito Capital.</t>
  </si>
  <si>
    <t>Circular 015 del 21 dic 2022</t>
  </si>
  <si>
    <t xml:space="preserve">Lineamenlientos para la implementación de la Política de Participación Ciudadana en la Gestión Plublica en el marco del Modelo Integrado de Planeacicón y Gestión- MIPG </t>
  </si>
  <si>
    <t>Decreto Único Sectorial 645 de 2025 - Art. 519</t>
  </si>
  <si>
    <t xml:space="preserve">PLAN ESTRATÉGICO DE TECNOLOGÍAS DE LA INFORMACIÓN Y LAS COMUNICACIONES </t>
  </si>
  <si>
    <t>Artículo 15: Protección de la intimidad personal y familiar y derechos sobre la información en bases de datos.</t>
  </si>
  <si>
    <t>Ley 527</t>
  </si>
  <si>
    <t>Define y reglamenta el acceso y uso de mensajes de datos, comercio electrónico, y firmas digitales.</t>
  </si>
  <si>
    <t>Ley 1273</t>
  </si>
  <si>
    <t>Modifica el Código Penal para proteger la información y datos en sistemas que usen TIC.</t>
  </si>
  <si>
    <t>Ley 1341</t>
  </si>
  <si>
    <t>Define principios y organización de las TIC en Colombia, y crea la Agencia Nacional del Espectro.</t>
  </si>
  <si>
    <t>Ley 1437</t>
  </si>
  <si>
    <t>Expide el Código de Procedimiento Administrativo y de lo Contencioso Administrativo.</t>
  </si>
  <si>
    <t>Decreto 2482</t>
  </si>
  <si>
    <t>Establece lineamientos generales para la integración de la planeación y gestión.</t>
  </si>
  <si>
    <t>Ley 1581</t>
  </si>
  <si>
    <t>Protección de datos personales, estableciendo las normas generales para el tratamiento de datos.</t>
  </si>
  <si>
    <t>Decreto Ley 019</t>
  </si>
  <si>
    <t>Simplifica trámites en la Administración Pública, promoviendo eficiencia.</t>
  </si>
  <si>
    <t>Decreto 1377</t>
  </si>
  <si>
    <t>Reglamenta parcialmente la Ley 1581 sobre protección de datos.</t>
  </si>
  <si>
    <t>Ley 1712</t>
  </si>
  <si>
    <t>Ley de Transparencia y Derecho de Acceso a la Información Pública.</t>
  </si>
  <si>
    <t>Decreto 1078</t>
  </si>
  <si>
    <t>Decreto Único del sector TIC, consolidando normas sobre operación y seguridad de TI.</t>
  </si>
  <si>
    <t>Decreto 103</t>
  </si>
  <si>
    <t>Reglamenta la gestión de la información pública según la Ley 1712.</t>
  </si>
  <si>
    <t>CONPES 3854</t>
  </si>
  <si>
    <t>Política Nacional de Seguridad Digital.</t>
  </si>
  <si>
    <t>Decreto 415</t>
  </si>
  <si>
    <t>Lineamientos para el fortalecimiento institucional en tecnologías de la información.</t>
  </si>
  <si>
    <t>Decreto 1413</t>
  </si>
  <si>
    <t>Establece lineamientos para la operación de servicios ciudadanos digitales.</t>
  </si>
  <si>
    <t>CONPES 3920</t>
  </si>
  <si>
    <t>Política Nacional de Explotación de Datos (Big Data).</t>
  </si>
  <si>
    <t>Decreto 612</t>
  </si>
  <si>
    <t>Directrices para integrar planes estratégicos al plan de acción de las Entidades.</t>
  </si>
  <si>
    <t>CONPES 3975</t>
  </si>
  <si>
    <t>Política Nacional de Transformación Digital e Inteligencia Artificial.</t>
  </si>
  <si>
    <t>Decreto 2106</t>
  </si>
  <si>
    <t>Simplifica y reforma trámites administrativos, promoviendo transformación digital.</t>
  </si>
  <si>
    <t>CONPES 3995</t>
  </si>
  <si>
    <t>Política Nacional de Confianza y Seguridad Digital.</t>
  </si>
  <si>
    <t>Ley 2052</t>
  </si>
  <si>
    <t>Disposiciones sobre la racionalización de trámites en la rama ejecutiva.</t>
  </si>
  <si>
    <t>Resolución 1519</t>
  </si>
  <si>
    <t>Establece estándares para publicar información pública y datos abiertos.</t>
  </si>
  <si>
    <t>Decreto 338</t>
  </si>
  <si>
    <t>Lineamientos para la gobernanza de la seguridad digital.</t>
  </si>
  <si>
    <t>Decreto 767</t>
  </si>
  <si>
    <t>Lineamientos generales de la Política de Gobierno Digital.</t>
  </si>
  <si>
    <t>Decreto 1263</t>
  </si>
  <si>
    <t>Define lineamientos para la Transformación Digital Pública.</t>
  </si>
  <si>
    <t>Decreto 1389</t>
  </si>
  <si>
    <t>Gobernanza de infraestructura de datos y creación de un modelo de gobernanza.</t>
  </si>
  <si>
    <t>Decreto 1449</t>
  </si>
  <si>
    <t>Adopta la estructura del Ministerio de Ciencia, Tecnología e Innovación.</t>
  </si>
  <si>
    <t>Resolución 460</t>
  </si>
  <si>
    <t>Expide el Plan Nacional de Infraestructura de Datos.</t>
  </si>
  <si>
    <t>Ley 2294</t>
  </si>
  <si>
    <t>Plan Nacional de Desarrollo 2022-2026: "Colombia potencia mundial de la vida".</t>
  </si>
  <si>
    <t>Acuerdo 927</t>
  </si>
  <si>
    <t>Plan de Desarrollo Económico, Social, Ambiental y de Obras Públicas del Distrito Capital 2024-2027 “Bogotá Camina Segura”</t>
  </si>
  <si>
    <t>PLAN DE SEGURIDAD Y PRIVACIDAD DE LA INFORMACIÓN</t>
  </si>
  <si>
    <t>PLAN DE TRATAMIENTO DE RIESGOS DE SEGURIDAD Y PRIVACIDAD DE LA INFORMACIÓN</t>
  </si>
  <si>
    <t>Página 03 de 25</t>
  </si>
  <si>
    <r>
      <t>VERSIÓN</t>
    </r>
    <r>
      <rPr>
        <b/>
        <sz val="14"/>
        <color rgb="FFFF0000"/>
        <rFont val="Times New Roman"/>
        <family val="1"/>
      </rPr>
      <t xml:space="preserve"> </t>
    </r>
  </si>
  <si>
    <t>PLAN DE ACCIÓN INSTITUCIONAL VIGENCIA  2026</t>
  </si>
  <si>
    <r>
      <rPr>
        <b/>
        <sz val="14"/>
        <rFont val="Times New Roman"/>
        <family val="1"/>
      </rPr>
      <t>FECHA:</t>
    </r>
    <r>
      <rPr>
        <sz val="14"/>
        <rFont val="Times New Roman"/>
        <family val="1"/>
      </rPr>
      <t xml:space="preserve">
</t>
    </r>
    <r>
      <rPr>
        <i/>
        <sz val="14"/>
        <rFont val="Times New Roman"/>
        <family val="1"/>
      </rPr>
      <t>29/01/2026</t>
    </r>
  </si>
  <si>
    <t>PLAN ESTRATÉGICO DE TALENTO HUMANO</t>
  </si>
  <si>
    <t>OBJETIVO:</t>
  </si>
  <si>
    <t xml:space="preserve">Desarrollar actividades que fortalezcan la gestión, el clima y la cultura organizacional de la Secretaría Distrital del Hábitat.        </t>
  </si>
  <si>
    <t xml:space="preserve">Ver marco legal </t>
  </si>
  <si>
    <r>
      <rPr>
        <b/>
        <sz val="8"/>
        <rFont val="Times New Roman"/>
        <family val="1"/>
      </rPr>
      <t xml:space="preserve">Anexo 1: </t>
    </r>
    <r>
      <rPr>
        <sz val="8"/>
        <rFont val="Times New Roman"/>
        <family val="1"/>
      </rPr>
      <t>PETH 2025</t>
    </r>
  </si>
  <si>
    <r>
      <t xml:space="preserve">Cronograma de compromisos </t>
    </r>
    <r>
      <rPr>
        <sz val="12"/>
        <color theme="1"/>
        <rFont val="Times New Roman"/>
        <family val="1"/>
      </rPr>
      <t> </t>
    </r>
  </si>
  <si>
    <t>Proceso Responsable</t>
  </si>
  <si>
    <t>Meta Estratégica</t>
  </si>
  <si>
    <t>Indicador</t>
  </si>
  <si>
    <t>Compromisos (actividades)</t>
  </si>
  <si>
    <t>Producto</t>
  </si>
  <si>
    <r>
      <t>Responsable</t>
    </r>
    <r>
      <rPr>
        <sz val="10"/>
        <color theme="1"/>
        <rFont val="Times New Roman"/>
        <family val="1"/>
      </rPr>
      <t> </t>
    </r>
  </si>
  <si>
    <t>Ponderación %</t>
  </si>
  <si>
    <t>Programación</t>
  </si>
  <si>
    <t>% Actividad</t>
  </si>
  <si>
    <t>% Reporte</t>
  </si>
  <si>
    <t>Ene</t>
  </si>
  <si>
    <t>Feb</t>
  </si>
  <si>
    <t>Mar</t>
  </si>
  <si>
    <t>Abr</t>
  </si>
  <si>
    <t>May</t>
  </si>
  <si>
    <t>Jun</t>
  </si>
  <si>
    <t>Jul</t>
  </si>
  <si>
    <t>Ago</t>
  </si>
  <si>
    <t>Sep</t>
  </si>
  <si>
    <t>Oct</t>
  </si>
  <si>
    <t>Nov</t>
  </si>
  <si>
    <t>Dic</t>
  </si>
  <si>
    <t>GESTIÓN DE TALENTO HUMANO</t>
  </si>
  <si>
    <t>Atender el 100% de las necesidades de la SDHT contempladas dentro del Plan Estratégico de Talento Humano</t>
  </si>
  <si>
    <t>Porcentaje de ejecución del Plan Estratégico de Talento Humano</t>
  </si>
  <si>
    <t xml:space="preserve">Fortalecer el Clima y la Cultura Organizacional </t>
  </si>
  <si>
    <t>Elaboración de un  (1) de Plan de trabajo para la intervención del clima y cultura organizacional</t>
  </si>
  <si>
    <t>Director (a) Administrativo (a) - Profesional Talento Humano</t>
  </si>
  <si>
    <t>Fortalecer el Clima y la Cultura Organizacional</t>
  </si>
  <si>
    <t>Ejecución del Plan de Trabajo. 
(listados de asistencia o piezas comunicativas y/ocorreos electronicos)</t>
  </si>
  <si>
    <t>Fortalecer el Clima y Cultura Organizacional y la Estrategia de Gestión del Cambio.</t>
  </si>
  <si>
    <t>Un (1) Informe final de evaluación del resultado de la implementación del Plan de clima, cultura organizacional y estrategia de gestión del cambio.</t>
  </si>
  <si>
    <t>Realizar informe de resultados de la evaluación del desempeño laboral y acuerdos de gestión con recomendaciones correspondientes a la evaluación semestral y evaluación anual</t>
  </si>
  <si>
    <t>Elaborar dos (2) informes de resultados.  de evaluación del desempeño laboral y acuerdos de gestión (uno semestral y uno anual).</t>
  </si>
  <si>
    <t>Socializar informe de resultados de la evaluación del desempeño laboral y acuerdos de gestión con recomendaciones correspondientes a la evaluación semestral y evaluación anual</t>
  </si>
  <si>
    <t>Dos (2) Actas  de Socializaciones informes de resultados parcial y final al Comité de Gestión y Desempeño</t>
  </si>
  <si>
    <t>Adelantar el proceso de actualización del manual de funciones y competencias de la entidad, en articulación con las dependencias.</t>
  </si>
  <si>
    <t xml:space="preserve">Realizar un (1 ) Acta trimestral de trabajo del avance con las dependencias  </t>
  </si>
  <si>
    <t>3.33%</t>
  </si>
  <si>
    <t>Elaborar y consolidar el documento técnico final del manual de funciones y competencias de la SDHT.</t>
  </si>
  <si>
    <r>
      <t>Un  (1) documento técnico</t>
    </r>
    <r>
      <rPr>
        <sz val="10"/>
        <color rgb="FFFF0000"/>
        <rFont val="Times New Roman"/>
        <family val="1"/>
      </rPr>
      <t xml:space="preserve"> </t>
    </r>
    <r>
      <rPr>
        <sz val="10"/>
        <color theme="1"/>
        <rFont val="Times New Roman"/>
        <family val="1"/>
      </rPr>
      <t>del manual de funciones y competencias de la SDHT</t>
    </r>
  </si>
  <si>
    <t>Realizar convocatoria para el otorgamiento de incentivos a equipos de trabajo</t>
  </si>
  <si>
    <t>Elaborar un (1) acto administrativo informando e invitando a participar en los incentivos y estímulos para los equipos de trabajo de la entidad</t>
  </si>
  <si>
    <t>Presentar las metodologías de incentivos y estímulos para los mejores servidores, así como los empleos de Libre Nombramiento y Remoción en la Mesa Tecnica de Bienestar</t>
  </si>
  <si>
    <t>Elaborar tres (3) actos administrativos informando los ganadores de cada nivel jerarquico</t>
  </si>
  <si>
    <t>Monitoreo de los reportes generados por el SIDEAP (Empleo público, Ley de Cuotas, Plan Anual de Vacantes y Discapacidad) con recomendaciones</t>
  </si>
  <si>
    <t>Realizar un (1) informe trimestral de monitoreo del SIDEAP, presnetando recomendaciones en caso de darse</t>
  </si>
  <si>
    <t>Total</t>
  </si>
  <si>
    <t>*Nota: Agregue la cantidad de filas que sea necesaria.</t>
  </si>
  <si>
    <t>Fecha de Elaboración:
(dd/mm/aa)</t>
  </si>
  <si>
    <t>Elaborado por: 
(Nombre y Cargo)</t>
  </si>
  <si>
    <t xml:space="preserve">Claudia Gómez Morales - Profesional Especialziada 222-27 Dirección Administrativa
Edwin Yamid Ortiz Salas - Contratista Dirección Administrativa  </t>
  </si>
  <si>
    <t>Fecha deVerificación:
(dd/mm/aa)</t>
  </si>
  <si>
    <t>(Nombre y Cargo)</t>
  </si>
  <si>
    <t xml:space="preserve">Marcela del Pilar Medina Sánchez - Directora Administrativa
</t>
  </si>
  <si>
    <t>Página 04 de 25</t>
  </si>
  <si>
    <r>
      <t>VERSIÓN</t>
    </r>
    <r>
      <rPr>
        <b/>
        <sz val="14"/>
        <color rgb="FFFF0000"/>
        <rFont val="Times New Roman"/>
        <family val="1"/>
      </rPr>
      <t xml:space="preserve"> </t>
    </r>
    <r>
      <rPr>
        <b/>
        <sz val="14"/>
        <color theme="1"/>
        <rFont val="Times New Roman"/>
        <family val="1"/>
      </rPr>
      <t>1</t>
    </r>
  </si>
  <si>
    <t xml:space="preserve">Administrar y actualizar la información sobre cargos vacantes para que la entidad pueda programar la provisión de empleos con vacancia definitiva o temporal que se deben proveer en la siguiente vigencia fiscal, siempre que cuente con la disponibilidad presupuestal para su provisión.     </t>
  </si>
  <si>
    <t>Porcentaje de oportunidad en el reporte de vacantes definitivas y/o temporales de la entidad</t>
  </si>
  <si>
    <t>Identificar, registrar y reportar de manera oportuna la información relacionada con las vacantes definitivas y/o temporales de la entidad en las plataformas SIDEAP (DASCD), dentro de los primeros cinco (5) días de cada mes, y en SIMO 4.0 (CNSC), dentro de los diez (10) días hábiles siguientes a la presentación de la vacancia definitiva.</t>
  </si>
  <si>
    <t xml:space="preserve">Entrega de un (1) certificado mensual de reporte de vacantes en las plataformas SIDEAP y SIMO 4.0, que evidencien el cargue oportuno de la información conforme a los plazos establecidos. </t>
  </si>
  <si>
    <t>Página 05 de 25</t>
  </si>
  <si>
    <t xml:space="preserve">Cubrir las vacantes de la planta de personal a través de la figura de encargo por derecho preferencial, comisiones para ocupar cargos de libre nombramiento y remoción, nombramientos provisionales, nombramientos ordinarios y nombramientos en periodo de prueba.      </t>
  </si>
  <si>
    <t>Anexo 1: PETH 2025</t>
  </si>
  <si>
    <t xml:space="preserve">Porcentaje de cumplimiento de las actividades gestionadas para la provisión de empleos vacantes </t>
  </si>
  <si>
    <t>Verificar el cumplimiento de los requisitos legales, académicos y de experiencia de los candidatos postulados para la provisión de empleos vacantes, de conformidad con la normativa vigente.</t>
  </si>
  <si>
    <t>Un (1) informe trimestral de verificación de requisitos para la provisión de empleos vacantes, que consolide los certificados de cumplimiento de requisitos expedidos mediante el formato PS01-FO565, debidamente diligenciados y firmados, indicando número de procesos adelantados durante el periodo y resultados de la validación.</t>
  </si>
  <si>
    <t>Aplicar las pruebas comportamentales definidas y realizar la publicación de las hojas de vida de los candidatos para los cargos en los que aplique, conforme a los lineamientos del DASCD.</t>
  </si>
  <si>
    <t>Un (1) informe trimestral de aplicación de pruebas comportamentales y publicación de hojas de vida, que consolide los registros generados en los sistemas de información y en los formatos establecidos por el DASCD, incluyendo relación de cargos, número de candidatos evaluados durante el periodo que contenga las evidencias de publicación.</t>
  </si>
  <si>
    <t>Porcentaje de oportunidad en la provisión de empleos</t>
  </si>
  <si>
    <t>Adelantar los procesos de encargo requeridos, de conformidad con la normativa vigente, dentro de los treinta (30) días siguientes a la fecha en que el empleo quede vacante.</t>
  </si>
  <si>
    <t>Un (1) informe trimestral de procesos de encargo adelantados dunate el periodo, que incluya el registro consolidado de las publicaciones realizadas a través del correo electrónico institucional de Talento Humano, con fechas de vacancia, tiempos de provisión y soportes asociados.</t>
  </si>
  <si>
    <t>Elaborar y publicar los actos administrativos correspondientes a la provisión de los empleos vacantes, de acuerdo con la normativa vigente.</t>
  </si>
  <si>
    <t>Un (1) informe trimestral de actos administrativos de provisión de empleos vacantes, que consolide los actos expedidos y divulgados a través del correo electrónico institucional de Talento Humano, indicando tipo de provisión, número de actos emitidos y estado del proceso.</t>
  </si>
  <si>
    <t>Página 06 de 25</t>
  </si>
  <si>
    <t xml:space="preserve">Desarrollar el capital humano y fortalecer las competencias y habilidades para el mejoramiento continuo de los procesos y servicios, a través de las actividades de inducción, reinducción y capacitaciones que permitan generar procesos de aprendizaje y construcción de conocimiento e innovación en todos los servidores de la SDHT.   </t>
  </si>
  <si>
    <r>
      <rPr>
        <sz val="8"/>
        <color rgb="FF000000"/>
        <rFont val="Times New Roman"/>
        <family val="1"/>
      </rPr>
      <t xml:space="preserve">Anexo 1:: </t>
    </r>
    <r>
      <rPr>
        <sz val="8"/>
        <rFont val="Times New Roman"/>
        <family val="1"/>
      </rPr>
      <t>PETH 2025</t>
    </r>
  </si>
  <si>
    <t>Porcenraje de ejecución del Plan Institucional de Capacitación</t>
  </si>
  <si>
    <t>Realizar jornadas de inducción institucional y gestionar la realización del curso virtual de inducción para los servidores vinculados durante la vigencia.</t>
  </si>
  <si>
    <t>Hasta 6 jornadas de inducción institucional realizadas durante la vigencia, según vinculación de servidores. Registros de asistencia por jornada.</t>
  </si>
  <si>
    <t>Realizar jornadas de sensibilización en Gestión Documental – SIGA.</t>
  </si>
  <si>
    <t>Cuatro (4) jornadas de sensibilización en Gestión Documental – SIGA.
Listados de asistencia firmados y/o registros digitales por jornada.
Material de apoyo socializado.</t>
  </si>
  <si>
    <t>Realizar jornadas de sensibilización en Lengua de Señas Colombiana.</t>
  </si>
  <si>
    <t>dos (2) jornadas de sensibilización en Lengua de Señas.
Registros de asistencia y evidencias de socialización.</t>
  </si>
  <si>
    <t>Realizar jornadas de sensibilización en Servicio y Atención al Ciudadano.</t>
  </si>
  <si>
    <t>tres (3) jornadas de sensibilización en Servicio y Atención al Ciudadano.
Registros de asistencia y material pedagógico utilizado.</t>
  </si>
  <si>
    <t>Realizar jornadas de sensibilización en asuntos disciplinarios con enfoque diferencial de género.</t>
  </si>
  <si>
    <t>tres (3) jornadas de sensibilización en asuntos disciplinarios y enfoque diferencial de género.
Registros de asistencia y soportes de la actividad.</t>
  </si>
  <si>
    <t>Realizar jornada de sensibilización sobre el Plan de Gestión Ambiental Institucional – PIGA.</t>
  </si>
  <si>
    <t>Una (1) jornada de sensibilización sobre el PIGA.
Registro de asistencia y evidencia de socialización.</t>
  </si>
  <si>
    <t>Realizar jornadas de sensibilización en negociación sindical.</t>
  </si>
  <si>
    <t>tres (3) jornadas de sensibilización en negociación sindical.
Registros de asistencia por jornada.</t>
  </si>
  <si>
    <t>Realizar jornadas de sensibilización en gestión contractual y uso del SECOP.</t>
  </si>
  <si>
    <t>tres (3) jornadas de sensibilización en gestión contractual – SECOP.
Registros de asistencia y material de apoyo.</t>
  </si>
  <si>
    <t>Realizar jornadas de sensibilización en gestión financiera y contable, con énfasis en cuentas de cobro.</t>
  </si>
  <si>
    <t>Cuatro (4) jornadas de sensibilización en gestión financiera y contable – cuentas de cobro.
Registros de asistencia y soportes de capacitación.</t>
  </si>
  <si>
    <t>Realizar jornadas de sensibilización en seguridad de la información</t>
  </si>
  <si>
    <t>Dos (2) jornadas de sensibilización en seguridad de la información.
Registros de asistencia y evidencias de socialización.</t>
  </si>
  <si>
    <t>Realizar jornadas de sensibilización sobre la Directiva 08.</t>
  </si>
  <si>
    <t>Dos (2) jornadas de sensibilización sobre la Directiva 08.
Registros de asistencia.</t>
  </si>
  <si>
    <t>Gestionar y ejecutar las capacitaciones contratadas durante la vigencia.</t>
  </si>
  <si>
    <t>Hasta 8 capacitaciones contratadas ejecutadas según cronograma.
Registros de asistencia y actas de ejecución por capacitación.</t>
  </si>
  <si>
    <t>Solicitar a los nuevos servidores la realización del Curso de Ingreso al Servicio Público del DASCD.</t>
  </si>
  <si>
    <t xml:space="preserve">Seis (6) comunicados oficiales donde se solicita realizar el curso de Itegridad del DASCD </t>
  </si>
  <si>
    <t>Solicitar a los servidores la realización del Curso Inteligencia artificial generativa y visualización de datos </t>
  </si>
  <si>
    <t>Seis (6) comunicados oficiales donde se solicita realizar el curso Integridad</t>
  </si>
  <si>
    <t>Realizar jornadas de sensibilización en integridad y valores del servicio público.</t>
  </si>
  <si>
    <t>tres (3) jornadas de sensibilización en integridad.
Registros de asistencia y evidencias de la actividad.</t>
  </si>
  <si>
    <t>Realizar jornadas de fortalecimiento en habilidades blandas.</t>
  </si>
  <si>
    <t xml:space="preserve">4 jornadas de capacitación en habilidades blandas.
Registros de asistencia por jornada
</t>
  </si>
  <si>
    <t>Ejecutar capacitaciones en el marco del Sistema de Gestión de Seguridad y Salud en el Trabajo.</t>
  </si>
  <si>
    <t xml:space="preserve">Ocho (8) jornadas de capacitación SST realizadas durante la vigencia.
Registros de asistencia y soportes de ejecución.
</t>
  </si>
  <si>
    <t>Página 07 de 25</t>
  </si>
  <si>
    <t xml:space="preserve">Aportar al mejoramiento de la calidad de vida del personal de la Secretaría Distrital del Hábitat y de sus familias, generando espacios de cultura, reconocimiento, esparcimiento e integración familiar y laboral. </t>
  </si>
  <si>
    <t>Anexo 1:: PETH 2025</t>
  </si>
  <si>
    <r>
      <t xml:space="preserve">Cronograma de compromisos </t>
    </r>
    <r>
      <rPr>
        <sz val="12"/>
        <color rgb="FF000000"/>
        <rFont val="Times New Roman"/>
        <family val="1"/>
      </rPr>
      <t> </t>
    </r>
  </si>
  <si>
    <r>
      <t>Responsable</t>
    </r>
    <r>
      <rPr>
        <sz val="10"/>
        <color rgb="FF000000"/>
        <rFont val="Times New Roman"/>
        <family val="1"/>
      </rPr>
      <t> </t>
    </r>
  </si>
  <si>
    <t>Porcentaje de ejecución del Plan Institucional de Bienestar</t>
  </si>
  <si>
    <t xml:space="preserve">Conceder el Día de la Familia a los servidores de la SDHT -
Celebrar e1 Día de la Familia </t>
  </si>
  <si>
    <t>Dos (02) comunicaciones oficiales de divulgación (correo, piezas gráficas y / o registro de asistencia)</t>
  </si>
  <si>
    <t>Realizar el día del Niño</t>
  </si>
  <si>
    <t xml:space="preserve">Una (1) comunicación oficial de devulgación y /o  registro de asistencia </t>
  </si>
  <si>
    <t>Realizar la conmemoración del día del Servidor Público Distrital</t>
  </si>
  <si>
    <t>Realizar la conmemoración del Día de la Entidad</t>
  </si>
  <si>
    <t>Divulgación Programa Servimos, Convenios y Actividades sujeto a la oferta del DASCD</t>
  </si>
  <si>
    <t xml:space="preserve">Cuatro  (4) comunicación oficial de devulgación </t>
  </si>
  <si>
    <t>Realizar 3 actividades deportivas (caminatas)</t>
  </si>
  <si>
    <t xml:space="preserve">Tres (3) comunicaciones oficial de devulgación y /o  registros de asistencia </t>
  </si>
  <si>
    <t>Ejecutar un torneo de Bolos y/o Tejo</t>
  </si>
  <si>
    <t xml:space="preserve">Dos (2) comunicaciones oficial de devulgación y /o  registro de asistencia </t>
  </si>
  <si>
    <t>Desarrollar actividades de clima laboral</t>
  </si>
  <si>
    <t>Cuatro  (4) comunicación oficial de devulgación y registros de asistencia</t>
  </si>
  <si>
    <t xml:space="preserve">Actividades de integración 
Día Dulce </t>
  </si>
  <si>
    <t xml:space="preserve">implementar actividades de integración como
Pintura, decoración navideña </t>
  </si>
  <si>
    <t xml:space="preserve">Desarrollar 2 jornadas de vacaciones recreativas </t>
  </si>
  <si>
    <t>Realizar 2 ferias de vivienda con la Caja de Compensación Familiar</t>
  </si>
  <si>
    <t>Socializar y gestionar las acciones contempladas por la entidad como salario emocional</t>
  </si>
  <si>
    <t>Seis (6) comunicaciones oficial de devulgación y / o registros de asistencia</t>
  </si>
  <si>
    <t>Adelantar las entrevistas de retiro de los ex funcionarios de la entidad cada vez que se requiera.</t>
  </si>
  <si>
    <t>Dos (2) Informes de gestión relacionando los fomularis diligenciados por semestre.</t>
  </si>
  <si>
    <t xml:space="preserve">Realizar 2 talleres dirigidos a funcionarios con requisitos de  pre pensionados. </t>
  </si>
  <si>
    <t>Efectuar la entrega de los bonos de navidad</t>
  </si>
  <si>
    <t xml:space="preserve">Efectuar reconocimiento al mejor empleado de carrera administrativa de la Entidad y a los mejores empleados de carrera administrativa de los niveles profesional, técnico y asistencial. </t>
  </si>
  <si>
    <t>Un (1) acto administrativo de otorgamiento de incentivos.</t>
  </si>
  <si>
    <t>Efectuar reconocimiento a los mejores equipos de trabajo de la Entidad, con  Incentivos pecuniarios</t>
  </si>
  <si>
    <t>Desarrollar estilos de vida saludable</t>
  </si>
  <si>
    <t>Página 08 de 25</t>
  </si>
  <si>
    <t>Garantizar la protección de la seguridad y salud de los colaboradores de la SDHT mediante la prevención de las lesiones, enfermedades e incidente relacionados con el trabajo, así como cumplir con los requisitos legales aplicables.</t>
  </si>
  <si>
    <t>Anexo 1: PETH 2025
Anexo 2: Plan de Capacitación SST 2025</t>
  </si>
  <si>
    <t>Atender el 100% de las necesidades de la SDHT contempladas dentro del Plan Estrategico de Taleto Humano</t>
  </si>
  <si>
    <t>Porcentaje de cumplimiento del plan de Trabajo Anual de SST</t>
  </si>
  <si>
    <t>Concertar plan de trabajo con la Administradora de Riegos Laborales</t>
  </si>
  <si>
    <t>Un (1) Plan de trabajo ARL-SDHT 2026</t>
  </si>
  <si>
    <t xml:space="preserve">Dirección Administrativa - Gestión Talento Humano </t>
  </si>
  <si>
    <t>Revisar la delegación del responsable del SG-SST cumpliendo con lo requisitos establecidos y actualizar de ser necesario.</t>
  </si>
  <si>
    <t xml:space="preserve">Una (1) comunicación  oficial </t>
  </si>
  <si>
    <t>Revisar la asignación de recursos para el Sistema de Gestión en Seguridad y Salud en el Trabajo – SG-SST</t>
  </si>
  <si>
    <t>Una (1) asignación presupuestal 2026, dando cumplimiento a los requisitos de la Resolución 312 de 2019</t>
  </si>
  <si>
    <t xml:space="preserve">Socializar  las responsabilidades de SST a todos los niveles de la SDHT </t>
  </si>
  <si>
    <t>Verificar que todos los trabajadores ( planta y contratistas) se encuentran afiliados a la ARL</t>
  </si>
  <si>
    <t>Doce (12) Correo oficiales  al lider de TH con la información de SST verificada cada mes  con una muestra del 10%  de funcionarios y contratistas</t>
  </si>
  <si>
    <t>Garantizar el funcionamiento del COPASST de acuerdo a la legislación colombiana,  Verificar la realización de las reuniones mensuales y  participar en las mismas.</t>
  </si>
  <si>
    <t>Doce (12) Soportes de las reuniones mensuales del COPASST</t>
  </si>
  <si>
    <t xml:space="preserve">Capacitar al Comité Paritario de SST según lo establece la normatividad colombiana. </t>
  </si>
  <si>
    <t xml:space="preserve">Tres (3) capacitaciones y listado de asistencia </t>
  </si>
  <si>
    <t>Verificar la realización del Informe  de Gestión anual del COPASST</t>
  </si>
  <si>
    <t>Garantizar el funcionamiento del CCL de acuerdo a la legislación colombiana,  Verificar la realización de las reuniones mensuales y  participar en las mismas.</t>
  </si>
  <si>
    <t>Doce (12) Soportes de las reuniones CCL</t>
  </si>
  <si>
    <t>Verificar la realización del Informe Gestión trimestral del CCL</t>
  </si>
  <si>
    <t>Cuatro (4) Soporte del seguimiento a los informes de CCL</t>
  </si>
  <si>
    <t>Capacitacion al CCL</t>
  </si>
  <si>
    <t xml:space="preserve">Dos (2) capacitaciones y listado de asistencia </t>
  </si>
  <si>
    <t>Diseñar el cronograma de capacitación 2026  acorde a los riesgos identificados en la matriz y las necesidades de formación específicas de la SDHT</t>
  </si>
  <si>
    <t>Un (1) Cronograma de capacitación SST 2026</t>
  </si>
  <si>
    <t>Divulgar el plan de trabajo y capacitación de SST 2026 al COPASST</t>
  </si>
  <si>
    <t>Un (1) Soporte de divulgación al COPASST</t>
  </si>
  <si>
    <t>Asegurar que todos los colaboradores independiente de su forma de vinculación tengan inducción especifica en Seguridad y Salud en el Trabajo</t>
  </si>
  <si>
    <t xml:space="preserve">Seis (6) capacitaciones y listado de asistencia </t>
  </si>
  <si>
    <t>Verificar la jecución del curso de 50 horas del SST a los miembros del COPASST 2025-2027</t>
  </si>
  <si>
    <t>Una (1) Certificado del curso de SST por miembro del COPASST</t>
  </si>
  <si>
    <t>Revisar la política según requerimientos legales o necesidades internas de la SDHT.</t>
  </si>
  <si>
    <t>Un (1) Soporte de la revision de la politica (correo)</t>
  </si>
  <si>
    <t>Publicar la Política y garantizar que todo el personal conozca la política de SST, incluidos contratistas.</t>
  </si>
  <si>
    <t>Una (1) Publicación de la política ( correo, piezas graficas)</t>
  </si>
  <si>
    <t>Revisar el reglamento de higiene y Seguridad industrial.</t>
  </si>
  <si>
    <t>Un (1) Soporte de la revision del reglamento (correo)</t>
  </si>
  <si>
    <t xml:space="preserve">Revisar y comunicar los objetivos del SG SST, expresados de conformidad con la política de SST para el año 2025. </t>
  </si>
  <si>
    <t>Un (1) Soporte de la comunicación (correos, piezas graficas)</t>
  </si>
  <si>
    <t>Realizar la evaluación de los Estándares mínimos del Sistema de Gestión de la Seguridad y Salud en el Trabajo  contemplados en la Resolucion 0312 de 2019 con el fin de medir el avance y el estado real del SG-SST  de la SDHT</t>
  </si>
  <si>
    <t>Una (1) Autoevaluación firmada por el lider de SST</t>
  </si>
  <si>
    <t>Diseñar el plan de trabajo anual  para alcanzar cada uno de los objetivos del SG SST para el año 2026.</t>
  </si>
  <si>
    <t>Un (1) Plan de trabajo anual aprobado SST 2023.</t>
  </si>
  <si>
    <t>Realizar un plan de revisión y actualización de los documentos del SST oficializados en el SIG e incluir los formatos del SST que no esten incluidos.</t>
  </si>
  <si>
    <t>Un (1) Plan de actualización e inclusión de los documentos del SST en el SIG</t>
  </si>
  <si>
    <t>Divulgar el mecanismo para la rendición de cuentas con el fin de verificar el cumplimiento de las responsabilidades asignadas a todos los colaboradores frente al SG SST</t>
  </si>
  <si>
    <t>Un (1) Soporte de la divulgación (correo, piezas graficas)</t>
  </si>
  <si>
    <t>Divulgar a la entidad la rendición de cuentas del SST 2026.</t>
  </si>
  <si>
    <t xml:space="preserve">Un (1) Soporte de divulgación </t>
  </si>
  <si>
    <t>Realizar rendicion de cuentas del SG-SST.</t>
  </si>
  <si>
    <t>Dos (2) reuniones de rendicion de cuentas de: Brigada de emergencias, CCL, COPAST, lider de SST y revisión de participación de los colaboradores en las actividades del SST 2023.</t>
  </si>
  <si>
    <t>Actualizar de manera permanente el normograma, acorde con la normatividad legal vigente aplicable a la entidad.</t>
  </si>
  <si>
    <t>Un (1) Normograma actualizado</t>
  </si>
  <si>
    <t>Gestionar la inclusión de los requerimientos de comunicación de SST en la matriz de comunicaciones de la entidad</t>
  </si>
  <si>
    <t>Un (1) Soporte de la inclusión en la matriz de comunicaciones los temas de SST</t>
  </si>
  <si>
    <t>Divulgar a la entidad los mecanismos de comunicación frente al SST</t>
  </si>
  <si>
    <t>Realizar seguimiento al diseño del procedimiento de evaluación de proveedores por el area de contratos.</t>
  </si>
  <si>
    <t>Un (1) seguimiento de la gestión con la areas involucradas.</t>
  </si>
  <si>
    <t>Realizar seguimiento a la evalaución de la especificaciones en SST  de los proveedores continuos de servicios de la SDHT.</t>
  </si>
  <si>
    <t>Un (1) Correos de evidencia de los seguimientos</t>
  </si>
  <si>
    <t>Realizar seguimiento al cumpimiento del plan de mantenimiento correctivo y preventivo.</t>
  </si>
  <si>
    <t>Tres (3) Correos del seguimiento al cumplimiento del plan</t>
  </si>
  <si>
    <t>Revisar la necesidad de documentar alguna gestión del cambio por actividades o procesos nuevo en la entidad que impacten el SST (peligros complementarios, controles, responsables, entre otros)</t>
  </si>
  <si>
    <t>Dos (2) Soporte de verificación</t>
  </si>
  <si>
    <t>Realizar la aplicación de la encuesta sociodemografica.</t>
  </si>
  <si>
    <t>Un (1) Soporte del envío del FORMS de la encuesta</t>
  </si>
  <si>
    <t>Realizar informe del analisis de los resultados de la encuesta sociodemografica.</t>
  </si>
  <si>
    <t>Un (1) Informe del analisis de los resultados de la encuesta sociodemografica.</t>
  </si>
  <si>
    <t>Realizar actividades enfocadas a la prevenión de Riesgo Cardiovacular.</t>
  </si>
  <si>
    <t>Tres (3) Soporte de las actividades (imagnes, correos, listados, pizasa graficas)</t>
  </si>
  <si>
    <t>Sensibilizar al personal en Estilos de vida saludables (ejercicio físico, la alimentación saludable)</t>
  </si>
  <si>
    <t>Dos (2) Soporte de las actividades (imagnes, correos, listados, pizasa graficas)</t>
  </si>
  <si>
    <t>Sensibilización en la prevención de consumo de sustancias psicoactivas, alcoholo y tabaco.</t>
  </si>
  <si>
    <t>Un (1) Soporte de la actividad (imagnes, correos, listados, pizasa graficas)</t>
  </si>
  <si>
    <t>Capacitación en la detección de signos y señales de alerta de situaciones de acoso laboral y acoso sexual laboral  y la orientación de cómo actuar ante ellos.</t>
  </si>
  <si>
    <t>Dos (2) Soporte de la actividad (imagnes, correos, listados, pizasa graficas)</t>
  </si>
  <si>
    <t>Sensibilización en actividade del PSVE de prevención de riesgo psicosocial</t>
  </si>
  <si>
    <t>Tres (3) Soporte de la actividad (imagnes, correos, listados, piezas graficas)</t>
  </si>
  <si>
    <t>Realizar actividades en prevención de desórdenes musculoesqueléticos e higiene postural (yoga, pilates, risoterapia)</t>
  </si>
  <si>
    <t xml:space="preserve"> Diez (10) Soporte de la actividad (imagnes, correos, listados, piezas graficas)</t>
  </si>
  <si>
    <t xml:space="preserve">Seguimiento de la implementación del SVE de prevención de Riesgo Químico a la empresa de aseo y a la administración. </t>
  </si>
  <si>
    <t>Un (1) soporte de solicitud (correo)</t>
  </si>
  <si>
    <t>Sensibilizar al personal de la empresa de aseo y a la admisnitración del edificio en prevención de Riesgo Quimico.</t>
  </si>
  <si>
    <t>Dos (2) Soporte de la actividad (imagnes, correos, listados, piezas graficas)</t>
  </si>
  <si>
    <t>Revisar el Programa de Vigilancia Epidemiologica para la prevención  de desordenes osteomusculares.</t>
  </si>
  <si>
    <t>Un (1) Soporte de la revisión del programa</t>
  </si>
  <si>
    <t>Revisar el Programa de Vigilancia Epidemiologica para la prevención  de Riesgo Psicosocial</t>
  </si>
  <si>
    <t>Solicitar y revisar el diagnostico de condiciones de salud de 2025</t>
  </si>
  <si>
    <t>Un (1) Soporte de evidencia de revisión del Dx de condiciones de salud ( Correo)</t>
  </si>
  <si>
    <t>Gestionar la realización de las evaluaciones médicas periodicas del personal de planta de la SDHT .</t>
  </si>
  <si>
    <t>Un (1) Soprtes de la gestión  de los examens ocupacionales periodicos (correos, piezas graficas)</t>
  </si>
  <si>
    <t>Sensibilización  en cuidado de miembros superiores, inferiores y columna.</t>
  </si>
  <si>
    <t>Gestionar la actualización del profesioagrama para la realización de los examenes ocupacionales</t>
  </si>
  <si>
    <t>Un (1) Profesiograma actualizado</t>
  </si>
  <si>
    <t>Solicitar la carta de guarda y custodia de las Historias clinicas ocupacionales  a la IPS.</t>
  </si>
  <si>
    <t>Una (1) Carta de custodia de Hc</t>
  </si>
  <si>
    <t>Entregar al trabajador las recomendaciones, y/o restricciones medico laborales 2025, así como las reubicaciones generadas si se presentan y los resultados de los exámenes médicos ocupacionales.</t>
  </si>
  <si>
    <t>Un (1) Soportes de la gestión ( correos, memoradndos)</t>
  </si>
  <si>
    <t>Realizar segumiento a condiciones mèdicas de restricciòn,  incapacidades superiores a 90 dìas y /o proceso de calificación de origen.</t>
  </si>
  <si>
    <t>Dos (2) Soportes del seguimiento en caso de prsentarse la condición)</t>
  </si>
  <si>
    <t>Realizar la semana de la salud y seguridad en el trabajo con el fin de promover estilos de vida saludables.</t>
  </si>
  <si>
    <t>Revisar El SVE el Riego cardiovascular</t>
  </si>
  <si>
    <t>Divulgar el mecanismo de reporte de accidentes e incidentes de trabajo.</t>
  </si>
  <si>
    <t>Divulgar el mecanismo de reporte de actos y condiciones inseguras que permitan recolectar inquietudes por parte de los trabajadores en materia de SST.</t>
  </si>
  <si>
    <t>Realizar seguimiento al suministro permanete de agua potable, sevicios sanitarios y mecanismos para disponer excretas y basura.</t>
  </si>
  <si>
    <t>Tres (3) Soporte del seuimiento (correo)</t>
  </si>
  <si>
    <t>Solicitar a PIGA el contrato de la empresa que elimina y dispone los residuos peligrosos cuando se requiera dicha dispocisión, en cumplimiento de la Resolución 312 de 2019.</t>
  </si>
  <si>
    <t>Reportar los accidente de trabajo y enfermedades laborales diagnosticadas.</t>
  </si>
  <si>
    <t>Doce (12) Reportes ATEL</t>
  </si>
  <si>
    <t>Realizar las investigaciones de los accidentes de trabajo y enfermedad laboral que se reporten en el 2024 en un plazo no mayor a 15 días.</t>
  </si>
  <si>
    <t>Doce (12) Soporte de las investigaciones (correos, documento de la invetsigación en caso de presentarsen AT)</t>
  </si>
  <si>
    <t>Mantener actualizados los indices de frecuencia y severidad de la accidentalidad, y los de prevalencia e incidencia de la enfermedad laboral  la SDHT.</t>
  </si>
  <si>
    <t xml:space="preserve">Doce (12) Correo del reporte de indicadores </t>
  </si>
  <si>
    <t>Realizar el análisis del ausentismo por incapacidad de origen laboral y comun por causas médicas  los registros de enfermedades, incidentes, accidentes de trabajo y ausentismo por enfermedad común y laboral.</t>
  </si>
  <si>
    <t>Un (1) Informes de ausentismo</t>
  </si>
  <si>
    <t>Actualización de la matriz de identificación de peligros y valoración de los riesgos, con participación de los trabajadores.</t>
  </si>
  <si>
    <t>Una (1) Matriz de peligros actualizada</t>
  </si>
  <si>
    <t>Realizar una inspección para verificar la aplicación por parte de los colaboradores de las difrentes medidas de control de los peligros y riesgos identificados.</t>
  </si>
  <si>
    <t>Una (1) Matriz con el seguimiento de controles</t>
  </si>
  <si>
    <t>Actualizar la encuesta de identificación de riesgo con la participación de los colaboradores de la entidad.</t>
  </si>
  <si>
    <t>Sensibilización  en promoción y prevención en salud visual</t>
  </si>
  <si>
    <t>Realizar inspección de seguimiento de la implemetación del SVE de riesgo químico de la empresa de aseo.</t>
  </si>
  <si>
    <t xml:space="preserve">Dos (2) Informes de inspección </t>
  </si>
  <si>
    <t>Realizar inspeccion de  ajuste de puesto de trabajo de los funcionarios de la entidad.</t>
  </si>
  <si>
    <t xml:space="preserve">Un (1) Informe de inspección </t>
  </si>
  <si>
    <t>Capacitación en manejo de video terminales</t>
  </si>
  <si>
    <t>Capacitar al personal acerca de la Prevención de Riegos Públicos (saqueos, robo, secuestro y/o asonadas)</t>
  </si>
  <si>
    <t xml:space="preserve">Raelizar actividad de orden y aseo </t>
  </si>
  <si>
    <t>Gestionar la aplicación de la bateria de Riesgo Psiscosocial a los funcionarios de la entidad</t>
  </si>
  <si>
    <t>Un (1) Soporte de la aplicación (listados de asistencia)</t>
  </si>
  <si>
    <t>Realizar inspecciones a elementos de emergencias (locativa, botiquines, extintores, gabinetes contraincendios, alarmas, etc) con la participación del COPASST.</t>
  </si>
  <si>
    <t>Tres (3) Soporte de las inspecciones</t>
  </si>
  <si>
    <t>Seguimiento a la realización de inspecciones preoperaciones a vehículos oficiales</t>
  </si>
  <si>
    <t>Cuatro (4) Soportes de las inspección pre uso de los vehiculos</t>
  </si>
  <si>
    <t>Entrega de EPP a los colaboradores de la entidad</t>
  </si>
  <si>
    <t>Un (1) reporte y/o Soportes mensusla  de la entrega ( formato entrea epp fimada)</t>
  </si>
  <si>
    <t>Divulgar el uso adecuado de los EPP entregados a los colaboradores.</t>
  </si>
  <si>
    <t>Revisar el plan de emergencias y actualizar de ser pertinente.</t>
  </si>
  <si>
    <t>Un (1) Plan de emergencias actualizado</t>
  </si>
  <si>
    <t xml:space="preserve">Preparar y participar en el simulacro distrital y  PESV  (Elaboración del guion, ejecución y evaluación del simulacro) </t>
  </si>
  <si>
    <t>Dos (2) Soportes de la participacipación en el simulacro</t>
  </si>
  <si>
    <t>Divulgar plan de emergencias</t>
  </si>
  <si>
    <t>Capacitar y  entrenar a las Brigadas,  (Resolucion 0256 de 2014) en primeros auxilios, evacuación, control de incendios. Pista de entrenamiento.</t>
  </si>
  <si>
    <t>Seis (6) Soporte de la actividad (imagnes, correos, listados, pizasa graficas)</t>
  </si>
  <si>
    <t>Gestionar y verificar la implementación del Teletrabajo como una forma de trabajo oficial en la entidad.</t>
  </si>
  <si>
    <t>Dos (2) Soportes de segumiento al teletrabajo (correos, informes distritales)</t>
  </si>
  <si>
    <t>Definir los indicadores que permitan evaluar el Sistema de Gestión de la Seguridad y Salud en el Trabajo</t>
  </si>
  <si>
    <t>Una (1) Matriz de indicadores 2026</t>
  </si>
  <si>
    <t>Realizar la Planificaciónde la auditoria anual en SST de acuerdo al alcance definido por la entidad.</t>
  </si>
  <si>
    <t>Un (1) Soporte de la planificación de la auditoria 2026</t>
  </si>
  <si>
    <t>Gestionar la ejecución de la auditoria anual en SST de acuerdo al alcance definido por la entidad.</t>
  </si>
  <si>
    <t>Un (1) Informe de la revisión del SST</t>
  </si>
  <si>
    <t>Realizar la Revisión por la dirección, para cada uno de los elementos del SG SST y hacer partícipes de los resultados al COPASST y al responsable del SG SST.</t>
  </si>
  <si>
    <t>Un (1)Soporte de la revisión por la dirección (acta)</t>
  </si>
  <si>
    <t>Garantizar la documentación, implementación de las acciones correctivas, preventivas y de mejora del SG SST. Seguimiento Planes de acción: Acciones Preventivas, Correctivas, de Mejora</t>
  </si>
  <si>
    <t>Un (1) Seguimiento a los planes de mejora (2024 Y 2025)</t>
  </si>
  <si>
    <t>Página 09 de 25</t>
  </si>
  <si>
    <t>Plan de Austeridad del Gasto Público</t>
  </si>
  <si>
    <t>Promover y fortalecer la austeridad de los recursos para el cuidado de lo público, estableciendo criterios de racionalización del gasto y afianzando la cultura del ahorro entre los colaboradores, sin afectar la calidad en la prestación de los servicios.</t>
  </si>
  <si>
    <r>
      <t xml:space="preserve">Anexo 1:: </t>
    </r>
    <r>
      <rPr>
        <sz val="8"/>
        <color rgb="FFFF0000"/>
        <rFont val="Times New Roman"/>
        <family val="1"/>
      </rPr>
      <t>Relacione los anexos que consifere necesarios</t>
    </r>
  </si>
  <si>
    <t>Gestión de Bienes, Servicios e Infraestructura</t>
  </si>
  <si>
    <t>Fortalecer el 100% de la capacidad de gestión de las entidades del Sector Hábitat que promueva la innovación gubernamental la eficiencia administrativa y operativa como generadores de confianza ciudadana (Secretaría de Hábitat CVP Renobo UAESP)</t>
  </si>
  <si>
    <t>Porcentaje cumplimiento del Plan de Austeridad</t>
  </si>
  <si>
    <t>Mantener y/o reducir el gasto de mantenimientos correctivos del parque automotor de la SDHT.</t>
  </si>
  <si>
    <t>Un (1) Informe trimestral que incluya el seguimiento al mantenimiento realizado durante el periodo evaluado</t>
  </si>
  <si>
    <t>Dirección Administrativa - Gestión de Bienes, Servicios e Infraestructura</t>
  </si>
  <si>
    <t>Mantener y/o disminuir el consumo de combustible del parque automotor de la SDHT, medido en galones</t>
  </si>
  <si>
    <t>Un (1) Informe trimestral que incluya el seguimiento realizado al consumo de combustible por vehiculo propiedad de la entidad, medido en galones realizado durante el periodo evaluado</t>
  </si>
  <si>
    <t>Asignar cupos de impresión y/o fotocopiado por usuario para el control del tope establecido.</t>
  </si>
  <si>
    <t>Un (1) Informe trimestral  de fotocopiado e impresiones, con reporte de cupos asignados y consumidos realizado durante el periodo de evaluación</t>
  </si>
  <si>
    <t>Realizar seguimiento al consumo de energía de la SDHT mediante campañas de sensibilización sobre el uso eficiente de la energía.</t>
  </si>
  <si>
    <t>Un (1) informe trimestral de consumo del servicio de energía, medido en kWh. Incluyendo las jornadas de sensibización realizadas</t>
  </si>
  <si>
    <t>Realizar seguimiento al consumo de acueducto, aseo y alcantarillado de la SDHT mediante campañas de sensibilización sobre el uso eficiente del agua y reducción de residuoas</t>
  </si>
  <si>
    <t xml:space="preserve"> Un (1) informe trimestral de consumo del servicio de acueducto, medido en litros y valor pagado por servicio</t>
  </si>
  <si>
    <t xml:space="preserve">Luis Enrique Paez Falla - Profesional Especializado - Dirección Administrativa  
Oscar Alfredo Cleves Carreño - Contratista - Dirección Administrativa  </t>
  </si>
  <si>
    <t>Página 10 de 25</t>
  </si>
  <si>
    <t>Comunicar información útil y oportuna sobre las contrataciones que planea ejecutar la Entidad en la vigencia, con el fin de lograr mejores condiciones en la prestación del servicio y promoviendo la participación de un mayor número de oferentes e interesados en los procesos de selección que se van a adelantar para la adquisición de los bienes y servicios, en el marco de los planes, programas y proyectos misionales.</t>
  </si>
  <si>
    <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</si>
  <si>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rgb="FF000000"/>
        <rFont val="Times New Roman"/>
        <family val="1"/>
      </rPr>
      <t> </t>
    </r>
  </si>
  <si>
    <t>Gestión Contractual</t>
  </si>
  <si>
    <t>Gestionar el 100% de las necesidades de contratación para garantizar el adecuado funcionamiento de la SDHT</t>
  </si>
  <si>
    <t>Oportunidad en la publicación del PAA.</t>
  </si>
  <si>
    <t>Publicar el 100% de las solicitudes de publicación del PAA en el sistema oficial de información SECOP II.</t>
  </si>
  <si>
    <t>Un (1) Correo de confirmación de publicación del PAA (según demanda)</t>
  </si>
  <si>
    <t>Subsecretaría Corporativa - Dirección de Contratación</t>
  </si>
  <si>
    <t>Efectividad en la atención de solicitudes contractuales</t>
  </si>
  <si>
    <t>Tramitar el 100 % de la atención de las solicitudes contractuales recibidas.</t>
  </si>
  <si>
    <t>Una (1) reporte bimensual con la relación de contratos tramitados durante el periodo</t>
  </si>
  <si>
    <t>Cumplimiento en la actualización de la información contractual en el Portal de Transparencia Institucional de la entidad - MIPG</t>
  </si>
  <si>
    <t xml:space="preserve">Gestionar la publicación en el Portal de Transparencia Institucional del 100% de la información contractual. </t>
  </si>
  <si>
    <t>Un (1) Correo electrónico de gestión de publicación, Solicitudes de publicación formato PG02-FO319 Certificado de información y/o Pantallazos portal de tranparencia (Según demanda)</t>
  </si>
  <si>
    <t>Fecha de Elaboración:</t>
  </si>
  <si>
    <t>(dd/mm/aa)</t>
  </si>
  <si>
    <t>Elaborado por:</t>
  </si>
  <si>
    <t>Camilo Andrés Orozco Paternina - Director de Contratación</t>
  </si>
  <si>
    <t>Luis Alberto Conde Alonso -Contratista</t>
  </si>
  <si>
    <t xml:space="preserve">Camilo Andrés Orozco Patermina - Director de Contratación </t>
  </si>
  <si>
    <t>Página 11 de 25</t>
  </si>
  <si>
    <t>VERSIÓN: 1</t>
  </si>
  <si>
    <t xml:space="preserve">Plan Institucional de Archivos de la Entidad –PINAR </t>
  </si>
  <si>
    <t xml:space="preserve"> Fortalecer una Secretaría que atienda las necesidades, garantice los derechos de las personas y brinde un servicio amable, ágil y oportuno, con un gasto eficiente. Una Secretaría en la que la ciudadanía crea y confíe.</t>
  </si>
  <si>
    <r>
      <rPr>
        <b/>
        <sz val="10"/>
        <rFont val="Times New Roman"/>
        <family val="1"/>
      </rP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</si>
  <si>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theme="1"/>
        <rFont val="Times New Roman"/>
        <family val="1"/>
      </rPr>
      <t> </t>
    </r>
  </si>
  <si>
    <r>
      <t>Responsable</t>
    </r>
    <r>
      <rPr>
        <sz val="11"/>
        <color theme="1"/>
        <rFont val="Times New Roman"/>
        <family val="1"/>
      </rPr>
      <t> </t>
    </r>
  </si>
  <si>
    <t xml:space="preserve">Gestión Documental </t>
  </si>
  <si>
    <t xml:space="preserve">Fortalecer el 100% de la capacidad de gestión de las entidades del Sector Hábitat que promueva la innovación gubernamental la eficiencia administrativa y operativa como generadores de confianza ciudadana Secretaría de Hábitat </t>
  </si>
  <si>
    <t xml:space="preserve">Actualización de Tablas de retención Documental		
		</t>
  </si>
  <si>
    <t>Socializar las Tablas de Retención Documental (TRD) ante el Comité Institucional de Gestión y Desempeño (CIGD), gestionar su aprobación y realizar la radicación de la solicitud de evaluación y convalidación ante el Archivo Distrital de Bogotá..</t>
  </si>
  <si>
    <t>1 acto administrativo de aprobación de las TRD expedido por la Entidad.
1 solicitud radicada de evaluación y convalidación de las TRD ante el Archivo Distrital de Bogotá, con número de radicado y soporte documental.</t>
  </si>
  <si>
    <t xml:space="preserve">Dirección Administrativa - Gestión Documental </t>
  </si>
  <si>
    <t>Implementar las Tablas de Retención Documental en la Secretaría Distrital del Hábitat, una vez convalidadas, mediante la adopción administrativa de los instrumentos archivísticos, su divulgación institucional y publicación en la página web de la Entidad.</t>
  </si>
  <si>
    <t>1 acto administrativo de convalidación de los instrumentos archivísticos emitido por el Archivo Distrital de Bogotá.
1 acto administrativo de adopción de los instrumentos archivísticos en la SDHT.
1 publicación oficial de los instrumentos archivísticos en la página web institucional.</t>
  </si>
  <si>
    <t>Socializaciones programadas / Socializaciones efectivas</t>
  </si>
  <si>
    <t>Realizar jornadas mensuales de socialización y entrenamiento en temas de gestión documental dirigidas a los servidores de la Entidad.</t>
  </si>
  <si>
    <t>12 jornadas de socialización y capacitación en gestión documental (1 por mes).
12 registros de asistencia y 12 presentaciones utilizadas como material de apoyo, una por cada jornada</t>
  </si>
  <si>
    <t>comunicaciones radicadas / Comunicaciones ceeradas</t>
  </si>
  <si>
    <t>Realizar seguimiento periódico a las comunicaciones oficiales de la Secretaría Distrital del Hábitat relacionadas con la gestión documental.</t>
  </si>
  <si>
    <t>3 informes de seguimiento a las comunicaciones oficiales, que incluyan el número de comunicaciones radicadas y cerradas en el periodo evaluado.</t>
  </si>
  <si>
    <t xml:space="preserve">Blanca Cecilia Cortés Cruz - Profesional Especializado - Dirección Administrativa  </t>
  </si>
  <si>
    <t>Página 12 de 25</t>
  </si>
  <si>
    <t>VERSIÓN. 1</t>
  </si>
  <si>
    <t xml:space="preserve">Plan de Conservación Documental  </t>
  </si>
  <si>
    <t>Garantizar la conservación preventiva del patrimonio documental de la SDHT</t>
  </si>
  <si>
    <t>Porcentaje de  actividades de conservación ejecutadas</t>
  </si>
  <si>
    <t>Actualizar y ajustar las actividades, metas y cronograma del Plan de Conservación Documental y de los Programas de Conservación Preventiva, y gestionar su aprobación ante el Comité Institucional de Gestión y Desempeño.</t>
  </si>
  <si>
    <t>(1) documento actualizado del Plan de Conservación Documental, que incluya los Programas de Conservación Preventiva y su cronograma.</t>
  </si>
  <si>
    <t>Direccion Administrativa – Gestión Documental</t>
  </si>
  <si>
    <t>Revisar y actualizar el diagnóstico y los lineamientos técnicos del Plan de Conservación Documental y de los Programas de Conservación Preventiva</t>
  </si>
  <si>
    <t>1 diagnóstico técnico actualizado que soporte la actualización del Plan de Conservación Documental.
Documento técnico incorporado como anexo al Plan.</t>
  </si>
  <si>
    <t>Ejecutar el Programa de Sensibilización y Concientización en Conservación Documental.</t>
  </si>
  <si>
    <t>Mínimo 2 jornadas de sensibilización en conservación documental.
2 listados de asistencia y 2 piezas comunicativas como soporte.</t>
  </si>
  <si>
    <t>Ejecutar el Programa de Monitoreo y Control de las Condiciones Ambientales de los archivos.</t>
  </si>
  <si>
    <t>Mínimo 4 registros de monitoreo ambiental (trimestrales).
4 formatos diligenciados de control de temperatura y humedad.</t>
  </si>
  <si>
    <t>Ejecutar el Programa de Saneamiento Ambiental en las áreas de archivo.</t>
  </si>
  <si>
    <t>Mínimo 2 jornadas de saneamiento ambiental.
2 formatos de limpieza y saneamiento diligenciados y soportados.</t>
  </si>
  <si>
    <t>Ejecutar el Programa de Almacenamiento y Realmacenamiento Documental.</t>
  </si>
  <si>
    <t>Mínimo 2 intervenciones de almacenamiento o realmacenamiento documental.
2 registros técnicos con soporte fotográfico y formato de seguimiento.</t>
  </si>
  <si>
    <t>Realizar inspecciones y mantenimiento a los espacios destinados al almacenamiento documental.</t>
  </si>
  <si>
    <t>Mínimo 2 inspecciones técnicas a los espacios de archivo.
2 conceptos técnicos con recomendaciones de mejora</t>
  </si>
  <si>
    <t>Ejecutar el Programa de Manejo de Emergencias y Atención de Desastres Documentales.</t>
  </si>
  <si>
    <t>1 simulacro o jornada de socialización del plan de emergencias documentales.
1 formato de evaluación del simulacro y evidencias de ejecución</t>
  </si>
  <si>
    <t>Realizar seguimiento periódico a la ejecución del Plan de Conservación Documental mediante el Formato de Seguimiento establecido.</t>
  </si>
  <si>
    <t>6 formatos de seguimiento diligenciados, mínimo uno por programa.</t>
  </si>
  <si>
    <t>Elaborar informes de seguimiento semestral y de cierre anual del Plan de Conservación Documental.</t>
  </si>
  <si>
    <t>2 informes de seguimiento:
1 informe semestral.
1 informe de cierre anual.</t>
  </si>
  <si>
    <t>Página 13 de 25</t>
  </si>
  <si>
    <r>
      <t>VERSIÓN: 1</t>
    </r>
    <r>
      <rPr>
        <b/>
        <sz val="14"/>
        <color rgb="FFFF0000"/>
        <rFont val="Times New Roman"/>
        <family val="1"/>
      </rPr>
      <t xml:space="preserve"> </t>
    </r>
  </si>
  <si>
    <t xml:space="preserve"> Plan de Preservación Digital. </t>
  </si>
  <si>
    <t>Fortalecer la preservación digital de los documentos electrónicos de archivo de la SDHT mediante la adopción e implementación del Plan de Preservación Digital</t>
  </si>
  <si>
    <t>Porcentaje  de avance en la aprobación e implementación del Plan de Preservación Digital</t>
  </si>
  <si>
    <t>Realizar el diagnóstico del estado actual de la preservación digital de los documentos electrónicos de archivo en el sistema institucional SIGA.</t>
  </si>
  <si>
    <t>1 diagnóstico técnico documentado sobre preservación digital, que incluya análisis de metadatos, integridad, disponibilidad, almacenamiento, copias de seguridad y riesgos asociados.</t>
  </si>
  <si>
    <t>Dirección Administrativa - Gestión Documental</t>
  </si>
  <si>
    <t>Elaborar el Plan de Preservación Digital conforme al Programa de Gestión Documental y la normatividad archivística vigente.</t>
  </si>
  <si>
    <t>1 Plan de Preservación Digital elaborado, que incluya objetivos, alcance, responsables, acciones, cronograma, indicadores y matriz de riesgos.</t>
  </si>
  <si>
    <t xml:space="preserve">Socializar el Plan de Preservación Digital con las áreas involucradas </t>
  </si>
  <si>
    <t>1 jornada de socialización del Plan de Preservación Digital.</t>
  </si>
  <si>
    <t>Implementar las acciones definidas en el Plan de Preservación Digital relacionadas con la gestión de metadatos de los documentos electrónicos de archivo.</t>
  </si>
  <si>
    <t>1 registro de implementación de las acciones de metadatos (estructura, obligatoriedad y control).
Evidencias técnicas y/o funcionales en el sistema SIGA.</t>
  </si>
  <si>
    <t>Implementar mecanismos de control de integridad y disponibilidad de los documentos electrónicos de archivo en el sistema SIGA</t>
  </si>
  <si>
    <t>1 informe técnico de implementación de controles de integridad y disponibilidad (validaciones, controles de acceso, trazabilidad).</t>
  </si>
  <si>
    <t>Implementar mecanismos de almacenamiento seguro y copias de respaldo de los documentos electrónicos de archivo conforme al Plan de Preservación Digital.</t>
  </si>
  <si>
    <t>1 registro técnico de mecanismos de almacenamiento seguro y copias de respaldo implementados.</t>
  </si>
  <si>
    <t>Realizar seguimiento periódico a la implementación del Plan de Preservación Digital y al cumplimiento de los controles definidos.</t>
  </si>
  <si>
    <t>3 informes de seguimiento a la implementación del Plan de Preservación Digital, con verificación de metadatos, integridad, disponibilidad y respaldo.</t>
  </si>
  <si>
    <t>Página 14 de 25</t>
  </si>
  <si>
    <t>PLAN ESTRATÉGICO DE SEGURIDAD VIAL 2026</t>
  </si>
  <si>
    <t>Prevenir la siniestralidad vial de los colaboradores de la SDHT, mediante la gestión integral del riesgo vial, la adopción de buenas prácticas de movilidad segura y el cumplimiento de la normatividad vigente.</t>
  </si>
  <si>
    <t>Porcentaje de Cumplimiento  del Plan Estratégico de Seguridad Vial – PESV</t>
  </si>
  <si>
    <t>Diseñar e Implementar el documento de Designación del líder del PESV</t>
  </si>
  <si>
    <t>Un (1) Documento actualizado de designación del funcionario responsable de liderar el diseño e implementación del Plan Estratégico de Seguridad Vial PESV publicado el 31 de enero de 2026</t>
  </si>
  <si>
    <t>Subsecretario corporativo</t>
  </si>
  <si>
    <t>Una (1) designación de la competencia de líder del diseño e implementación del PESV de acuerdo con los riesgos de seguridad vial el 31 de enero de 2026.</t>
  </si>
  <si>
    <t>Talento Humano
Profesional SST
Dirección Administrativa</t>
  </si>
  <si>
    <t>Un (1) reporte de autogestión anual a la entidad verificadora que le corresponda (ministerio de trabajo, superintendencia de transporte y organismo de transporte) con corte a 31 de Diciembre de la vigencia anterior, tenido en cuenta que el reporte se debe realizar a mas tardar 31 de enero de cada año. PESVDRL@mintrabajo.gov.co</t>
  </si>
  <si>
    <t>Responsable del PESV
Profesional SST</t>
  </si>
  <si>
    <t>Presentar el Plan de Trabajo Anual</t>
  </si>
  <si>
    <t>Un (1) Plan de trabajo del PESV 2026, articulado con el plan anual de actividades del SGSST, publicado antes del 13 de febrero de 2026.</t>
  </si>
  <si>
    <t xml:space="preserve">Responsable del PESV
Profesional SST </t>
  </si>
  <si>
    <t>Publicar la Política de Seguridad Vial de la Organización</t>
  </si>
  <si>
    <t>Un (1) documento de política de seguridad vial, debe estar fechada y firmada por el representante legal antes del 28 de febrero de 2026.</t>
  </si>
  <si>
    <t>Responsable del PESV
Dirección Administrativa</t>
  </si>
  <si>
    <t>Una (1) divulgación de política de seguridad vial a los funcionarios duante el mes de marzo de 2026.</t>
  </si>
  <si>
    <t>Responsable del PESV
Profesional de Capacitaciones
Profesional SST</t>
  </si>
  <si>
    <t>Realizar seguimiento a los requisitos de seguridad vial por parte de la empresa contratista</t>
  </si>
  <si>
    <t>Un (1) Informe de seguimiento al cumplimiento de los requisitos de seguridad vial por parte de la empresa contratista, presentar informe antes del 31 de marzo de 2026.</t>
  </si>
  <si>
    <t>Elaborar del diagnóstico de seguridad vial del PESV</t>
  </si>
  <si>
    <t>Un (1) Informe del diagnóstico de seguridad vial del PESV antes del 30 de abril de 2026.</t>
  </si>
  <si>
    <t xml:space="preserve">Actualizar o elaborar la Matriz de evaluación y control de los riesgos en seguridad víal </t>
  </si>
  <si>
    <t>Una (1) Matriz de riesgos, evaluación y valoración de los riesgos SST, antes del 31 de mayo de 2026.</t>
  </si>
  <si>
    <t>Socializar los objetivos y metas del PESV a todos los funcionarios de la entidad</t>
  </si>
  <si>
    <t>Una (1) capacitación de los objetivos y metas del PESV a todos los funcionarios de la entidad durante el mes de abril de 2026.</t>
  </si>
  <si>
    <t>Publicar lo programas de Gestión de Riesgos Críticos y Factores de Desempeño</t>
  </si>
  <si>
    <t>Una (1) Publicación los siguientes programas durante el mes de mayo de 2026:
- Gestión de la velocidad segura 
- Prevención de la fatiga 
- Prevención de la distracción 
- Cero tolerancia a la conducción bajo los efectos de alcohol y de sustancias psicoactivas
- Protección de actores viales vulnerables 
Otros que puedan aplicar a la organización.</t>
  </si>
  <si>
    <t>Realizar capacitaciones sobre Competencia y Plan Anual de Formación</t>
  </si>
  <si>
    <t>Una (1) Capacitación en hábitos, comportamientos y conductas seguras en la vía a los conductores y funcionarios de la entidad en los meses de marzo, junio y septiembre de 2026.</t>
  </si>
  <si>
    <t>Presentar el Plan de Preparación y Respuesta Ante Emergencias</t>
  </si>
  <si>
    <t>Un (1) Plan actualizado de preparación y respuesta ante emergencias viales articulado con el plan anual de actividades del SGSST, antes del 31 de mayo de 2026.</t>
  </si>
  <si>
    <t>Un (1) Simulacro vial articulado con el plan anual de actividades del SGSST en el mes de mayo de 2026.</t>
  </si>
  <si>
    <t>Presentar el Documento de Vías Seguras Administradas por la Organización</t>
  </si>
  <si>
    <t>Un (1) Protocolo de operación y mantenimiento de las vías públicas o privadas, articulado con el  plan de mantenimiento preventivo de la infraestructura incluyendo la señalización y demarcación, antes del 30 de junio de 2026.</t>
  </si>
  <si>
    <t>Presentar el Documento de Planificación Desplazamientos Laborales</t>
  </si>
  <si>
    <t>Un (1) Procedimiento para la planificación de desplazamientos laborales incluyendo las salidas extramurales de integración o pedagógicas, antes del 31 de julio de 2026.</t>
  </si>
  <si>
    <t>Actualizar el Formato de Inspecciones de Vehículos y Equipos</t>
  </si>
  <si>
    <t>Un (1) Procedimiento actualizado y formato para registro de inspección preoperacional diaria de vehículos, antes del 30 de abril de 2026.</t>
  </si>
  <si>
    <t>Un (1) Seguimiento mensual a la realización de inspecciones preoperacionales a vehículos oficiales</t>
  </si>
  <si>
    <t>Responsable del PESV
Profesional SST
Conductores</t>
  </si>
  <si>
    <t>Presentar el Plan de Mantenimiento de Vehículos Seguros y Equipos</t>
  </si>
  <si>
    <t>Un (1) Plan de mantenimiento de los vehículos de propiedad de la entidad articulado con el Plan de Mantenimiento del área de Bienes y Servicios, semestral en junio y diciembre.</t>
  </si>
  <si>
    <t>Presentar el Plan de Auditoría Anual</t>
  </si>
  <si>
    <t>Un (1) Procedimiento actualizado para la realización de las auditorias internas e incluir el PESV, esto articulado con el SGSST y el SGC, antes del 30 de septiembre de 2026.</t>
  </si>
  <si>
    <t xml:space="preserve">Responsable del PESV
Profesional SST
Profesional Oficina Asesora de Planeación
</t>
  </si>
  <si>
    <t>Una (1) Planificación de la auditoria anual en PESV de acuerdo al alcance definido por la entidad y articulado con las actividades del SGSST, antes del 31 de diciembre de 2026.</t>
  </si>
  <si>
    <t>Presentar el Plan de Mejora Continua, Acciones Preventivas y Correctivas</t>
  </si>
  <si>
    <t>Un (1) Procedimiento y formato de las acciones preventivas y/o correctivas necesarias con base en los resultados de la medición y análisis de los indicadores y auditorias del PESV, antes del 30 de noviembre de 2026.</t>
  </si>
  <si>
    <t xml:space="preserve">Alejandro Valencia - Contratista - Dirección Administrativa  </t>
  </si>
  <si>
    <t>Página 15 de 25</t>
  </si>
  <si>
    <t>PLAN DE ACCIÓN INSTITUCIONAL VIGENCIA ____</t>
  </si>
  <si>
    <t>PLAN DE GASTO PÚBLICO</t>
  </si>
  <si>
    <t>Optimizar la administración de los recursos de inversión asignados, uso y ejecución garantizando el cumplimiento de la misión, en concordancia con las políticas de austeridad y racionalización de los gastos establecidos.</t>
  </si>
  <si>
    <t xml:space="preserve">Dependencia </t>
  </si>
  <si>
    <t>Ponderación</t>
  </si>
  <si>
    <t>Direccionamiento Estrategico</t>
  </si>
  <si>
    <t xml:space="preserve">Oficina Asesora de Planeación </t>
  </si>
  <si>
    <t>Gestionar el 100% de la inversión destinada para el logro de las  metas del Plan de Desarrollo Bogota Camina Segura</t>
  </si>
  <si>
    <t>Porcentaje de avance en la ejecución presupuestal de los recursos de inversión de la entidad</t>
  </si>
  <si>
    <t>Realizar el seguimiento a la ejecución de los recursos de inversión</t>
  </si>
  <si>
    <t>4 reportes de ejecución presupuestal- BOGDATA</t>
  </si>
  <si>
    <t>Monica Castro - Profesional Especializado Grado 22 - Oficina Asesora de Planeación</t>
  </si>
  <si>
    <t xml:space="preserve">Ana Carolina Rodríguez Rivero - Jefe Oficina Asesora de Planeación
</t>
  </si>
  <si>
    <t>Página 16 de 25</t>
  </si>
  <si>
    <t xml:space="preserve">Fortalecer en la vigencia los programas de gestión ambiental mediante acciones que promuevan la ecoeficiencia como hábitos de vida sostenibles, uso eficiente de los recursos, la minimización del consumo de materiales, la gestión de residuos, el consumo y promoción de prácticas sostenibles, para controlar y mitigar el impacto ambiental generado por la entidad, aportando a la adaptación y mitigación a la crisis climática. 
</t>
  </si>
  <si>
    <t>Administración del Sistema de Gestión</t>
  </si>
  <si>
    <t>Fortalecer el 100% de la capacidad de gestión de las entidades del Sector Hábitat que promueva la innovación gubernamental la eficiencia administrativa y operativa como generadores de confianza ciudadana (Secretaría de Hábitat CVP Renobo UAESP)
META PDD</t>
  </si>
  <si>
    <t>Porcentaje de cumplimiento de los reportes e informes ambientales</t>
  </si>
  <si>
    <t>Realizar la totalidad de los reportes e informes ambientales ante las autoridades ambientales competentes.</t>
  </si>
  <si>
    <t xml:space="preserve">
Informes presentandos según la matriz de seguimiento
Certificaciones STR
</t>
  </si>
  <si>
    <t>Jefe de la Oficina Asesora de Planeación.</t>
  </si>
  <si>
    <t>Gestionar el 100% del cumplimiento de las actividades planeadas para cumplir con los objetivos de los Sistemas de Gestión de Calidad y Ambiental.</t>
  </si>
  <si>
    <t>Porcentaje de cumplimiento de los objetivos del Sistema de Gestión de Calidad y Ambiental en la vigencia</t>
  </si>
  <si>
    <t xml:space="preserve">Actualizar la planificación de las actividades que componen los programas ambientales para dar un cumplimineto efectivo a los objetivos del Sistema de Gestión Ambiental en la vigencia 2026 </t>
  </si>
  <si>
    <t>Plan de accion PIGA formulado</t>
  </si>
  <si>
    <t>Adelantar monitoreo a las actividades para el cumplimiento de los objetivos del Sistema de Gestión Ambiental en la vigencia</t>
  </si>
  <si>
    <t>Informe de monitoreo trimestral</t>
  </si>
  <si>
    <t>Socializar los resultados del cumplimiento de  actividades que componen los programas ambientales que demuesten el cumplimiento de los objetivos del Sistema de Gestión Ambiental en la vigencia 2026 a partir de acciones de sensibilización y divulgacion de medios</t>
  </si>
  <si>
    <t>Piezas informativas enviadas a traves del correo electronico
Actas del comité de Gestión y Desempeño</t>
  </si>
  <si>
    <t>Formular el plan de accion PIGA para la vigencia 2027</t>
  </si>
  <si>
    <t>Certificaciones STR 
Actividades PIGA planificadas para toda la vigencia</t>
  </si>
  <si>
    <t>Juan Pablo Parra Villamil - Contratista - Oficina Asesora de Planeación</t>
  </si>
  <si>
    <t>Ana Carolina Rodríguez Rivero - Jefe Oficina Asesora de Planeación</t>
  </si>
  <si>
    <t>Página 17 de 25</t>
  </si>
  <si>
    <t>Establecer una estrategia para la apertura, mejora y uso de los datos abiertos de la SDHT en el año 2026</t>
  </si>
  <si>
    <t>Gestión y Producción de la Información del Hábitat</t>
  </si>
  <si>
    <t>Cumplir 100% con el plan de apertura de datos abiertos</t>
  </si>
  <si>
    <t>Seguimiento plan de apertura de datos abiertos</t>
  </si>
  <si>
    <t>Elaboración documento de estrategia de datos abiertos</t>
  </si>
  <si>
    <t>Documento de Apertura, mejora y uso de datos abiertos</t>
  </si>
  <si>
    <t>Dirección de Políticas Públicas del Hábitat</t>
  </si>
  <si>
    <t>Inclusión de la estrategia de datos abiertos de la entidad en el plan de acción institucional</t>
  </si>
  <si>
    <t>Plan de Acción Institucional actualizado con el plan de apertura de datos abiertos</t>
  </si>
  <si>
    <t>Identificación de información a publicar como datos abiertos para el periodo</t>
  </si>
  <si>
    <t xml:space="preserve">Cronograma con la identificación de la información a publicar </t>
  </si>
  <si>
    <t>Elaboración y publicación del cronograma de publicación de datos abiertos en la página web de la entidad</t>
  </si>
  <si>
    <t>Cronograma publicado en la página web de la entidad</t>
  </si>
  <si>
    <t>Inclusión de la socialización de datos abiertos en el plan de comunicaciones de la entidad</t>
  </si>
  <si>
    <t>Plan de comunicaciones, componente DIPP con la socialización de datos abiertos incluída</t>
  </si>
  <si>
    <t>Modelamiento de información a publicar como datos abiertos IDECA SDHT</t>
  </si>
  <si>
    <t>Información modelada en el repositorio de la SDHT y acta de aceptación del IDECA</t>
  </si>
  <si>
    <t>Publicación de los conjuntos de datos abiertos programados para el año</t>
  </si>
  <si>
    <t>Conjuntos de datos publicados en el portal de la ciudad.</t>
  </si>
  <si>
    <t>Realización de un ejercicio de uso de datos abiertos con información publicada en el portal de la ciudad</t>
  </si>
  <si>
    <t>Informe de seguimiento semestral sobre la estrategia de datos abiertos</t>
  </si>
  <si>
    <t xml:space="preserve">Adriana Ivonne Cárdenas Amaya - Directora de Información de Políticas Públicas </t>
  </si>
  <si>
    <t>Página 18 de 25</t>
  </si>
  <si>
    <t>PLAN DE ADECUACIÓN Y SOSTENIBILIDAD</t>
  </si>
  <si>
    <r>
      <rPr>
        <i/>
        <sz val="12"/>
        <rFont val="Times New Roman"/>
        <family val="1"/>
      </rPr>
      <t xml:space="preserve">Gestionar la implementación de acciones puntuales que sean realizables en la vigencia, con el fin de cerrar las brechas que tiene la entidad en relación con las políticas de Gestión y Desempeño de MIPG, las cuales son identificadas en varias fuentes, como el Formulario Único de Registro y Avance a la Gestión FURAG, informes del Sistema de Control Interno, entre otros.	</t>
    </r>
    <r>
      <rPr>
        <i/>
        <sz val="12"/>
        <color rgb="FFFF0000"/>
        <rFont val="Times New Roman"/>
        <family val="1"/>
      </rPr>
      <t xml:space="preserve">										
						</t>
    </r>
  </si>
  <si>
    <t>Dimensión</t>
  </si>
  <si>
    <t>Política</t>
  </si>
  <si>
    <t xml:space="preserve">Ponderación </t>
  </si>
  <si>
    <t>No.</t>
  </si>
  <si>
    <t>Talento Humano</t>
  </si>
  <si>
    <t xml:space="preserve">Gestión Estratégica del Talento Humano </t>
  </si>
  <si>
    <t>Gestión del Talento Humano</t>
  </si>
  <si>
    <t>Porcentaje de actividades planeadas ejecutadas</t>
  </si>
  <si>
    <t>Realizar seguimiento periódico al Plan Estratégico de Talento Humano y socializar los resultados ante el Comité Institucional de Gestión y Desempeño.</t>
  </si>
  <si>
    <r>
      <t>Dos (2) Informes de seguimientos presentados al Comité Intitucional de Gestión y Desempeño, uno por semestre</t>
    </r>
    <r>
      <rPr>
        <sz val="10"/>
        <color rgb="FFFF0000"/>
        <rFont val="Times New Roman"/>
        <family val="1"/>
      </rPr>
      <t xml:space="preserve">
</t>
    </r>
  </si>
  <si>
    <t xml:space="preserve">Director (a) Administrativo (a) </t>
  </si>
  <si>
    <t xml:space="preserve">Ejecutar las actividades definidas en el Programa de Desvinculación Laboral para servidores en etapa de retiro.
</t>
  </si>
  <si>
    <t>Mínimo 4 actividades ejecutadas del Programa de Desvinculación Laboral.
Listados de asistencia, piezas comunicativas o informes, según aplique por actividad.</t>
  </si>
  <si>
    <t>Integridad</t>
  </si>
  <si>
    <t>Desarrollar actividades de sensibilización y apropiación del Código de Integridad mediante el uso de la caja de herramientas del DAFP.</t>
  </si>
  <si>
    <t>Dos (2) jornadas de sensibilizaciones en el año con listado de asistencia</t>
  </si>
  <si>
    <t>Diseñar y desarrollar actividades de fortalecimiento de valores institucionales con base en el análisis de PQRS</t>
  </si>
  <si>
    <t>2 actividades de fortalecimiento de valores diseñadas y ejecutadas.
2 registros documentados del desarrollo de las actividades.</t>
  </si>
  <si>
    <t>Socializar de manera masiva el Curso de Integridad y Conflicto de Interés.</t>
  </si>
  <si>
    <t>Mínimo 2 campañas de socialización del curso.
Correos electrónicos y piezas comunicativas como evidencia.</t>
  </si>
  <si>
    <t>Garantizar que el  20% de los contratistas y el 10% de los servidores de planta realicen el Curso de Integridad, Transparencia y Lucha contra la Corrupción dispuesto por Función Pública.</t>
  </si>
  <si>
    <t>Dos (2) entregas de certificados de realización del curso por parte del  20% de los contratistas y el 10% de los servidores de planta realicen  durante el año</t>
  </si>
  <si>
    <t>Direccionamiento Estratégico y Planeación</t>
  </si>
  <si>
    <t>Gestión presupuestal y eficiencia del gasto público</t>
  </si>
  <si>
    <t>Dirección Financiera</t>
  </si>
  <si>
    <t>Realizar seguimiento mensual a la ejecución financiera de la entidad mediante Bogdata y semáforos de pasivos exigibles.</t>
  </si>
  <si>
    <t>12 reportes mensuales de seguimiento financiero consultados en Power BI – Bogdata.</t>
  </si>
  <si>
    <t xml:space="preserve">Director (a) Financiero (a) </t>
  </si>
  <si>
    <t>Elaborar, transmitir en el sistema Bogdata y publicar en la pagina web de la entidad los estados financieros con los soportes correspondientes a la informacion financiera</t>
  </si>
  <si>
    <t>4 evidencias de transmisión en Bogdata.
4 evidencias de publicación en la página web institucional.</t>
  </si>
  <si>
    <t>Compras y Contratación Publica</t>
  </si>
  <si>
    <t>Definir y documentar el lineamiento para el cierre de contratos en SECOP II.</t>
  </si>
  <si>
    <t xml:space="preserve">Un (1)  lineamiento documentado para el cierre de contratos en SECOP II. (correo electronio, memorando y / o acto administrativo) </t>
  </si>
  <si>
    <t xml:space="preserve">Director (a) de Contratación </t>
  </si>
  <si>
    <t>Iniciar el cierre de contratos terminados que se encuentran en estado “en ejecución” en SECOP II.</t>
  </si>
  <si>
    <t xml:space="preserve">Cuatro (4) reportes de cierre de contratos, durante el año </t>
  </si>
  <si>
    <t>Realizar dos (2) jornadas de capacitación y/o sensibilización dirigidas al equipo contractual y a los contratistas o trabajadores de las áreas, sobre la aplicación de los lineamientos  normativos,  documentos estándar e instrumentos.</t>
  </si>
  <si>
    <t xml:space="preserve">Doc (2) Listados de Asistencia  y presentación </t>
  </si>
  <si>
    <t>Direccionamiento Estratégico</t>
  </si>
  <si>
    <t>Número de planes de contratación modificados justificados
Politica Compras -</t>
  </si>
  <si>
    <t>Verificar que la justificación de modificación al plan de contratación de los recursos de inversión este conforme con los requerimientos propios a la ejecución de los proyectos de inversión</t>
  </si>
  <si>
    <t xml:space="preserve">24 planes de contratación modificados </t>
  </si>
  <si>
    <t>Jefe (a)  Oficina Asesora de Planeación</t>
  </si>
  <si>
    <t>Gestión con Valores para Resultados</t>
  </si>
  <si>
    <t>Fortalecimiento Organzaicional y Simplificación de Procesos</t>
  </si>
  <si>
    <t>Cumplimiento del Plan de Implementación del Mapa Interactivo Web</t>
  </si>
  <si>
    <t xml:space="preserve">Realizar, ejecutar el Plan de Implementación del Mapa Interactivo Web y adelantar de seguimiento trimestral 
</t>
  </si>
  <si>
    <t>Plan de Implementación del Mapa Interactivo Web                 Cronograma de actividades
Registro de seguimiento trimestral</t>
  </si>
  <si>
    <t>Jefe (a) Oficina Asesora de Planeación</t>
  </si>
  <si>
    <t>Seguridad Digital</t>
  </si>
  <si>
    <t>Transformación Digital y Gestión Tecnológica</t>
  </si>
  <si>
    <t>Capacidad de gestión del sector hábitat fortalecida</t>
  </si>
  <si>
    <t>Realizar autodiagnóstico y definición de políticas de ciberseguridad según lineamientos Nacionales y Distritales</t>
  </si>
  <si>
    <t>(2) dos Informes de Autodiagnóstico de ciberseguridad</t>
  </si>
  <si>
    <t xml:space="preserve">Jefe (a) Oficina de Tecnología y Transformación Digital </t>
  </si>
  <si>
    <t>Implementar buenas prácticas del Sistema de Gestión de Seguridad de la Información (SGSI) basado en la norma ISO 27001 - 2022</t>
  </si>
  <si>
    <t>(1) Actualización Política y/o Manual de Políticas de seguridad de la información</t>
  </si>
  <si>
    <t>Socializar temas de seguridad y privacidad de la información a los colaboradores de la SDHT.</t>
  </si>
  <si>
    <t>(8) ocho Campañas de comunicaciones, sesiones de inducción, charlas de sensibilización</t>
  </si>
  <si>
    <t>Actualizar, procedimientos de seguridad en función de los cambios normativos y lineamientos nacionales y distritales, basados en la ISO 27001 - 2022.</t>
  </si>
  <si>
    <t xml:space="preserve"> (2) dos actualizaciones de Documentos  relacionados con el módelo MSPI</t>
  </si>
  <si>
    <t>Monitorear controles de acceso, cifrado de datos, firewalls, sistemas de detección de intrusos y otras medidas de protección.</t>
  </si>
  <si>
    <t>(6) seis Informes de Monitoreo</t>
  </si>
  <si>
    <t>Establecer un canal de reporte de incidentes accesible y sencillo para los funcionarios y colaboradores.</t>
  </si>
  <si>
    <t>(1) un Canal Implementado y socializado</t>
  </si>
  <si>
    <t>Implementar doble factor de autenticación en sistemas de informacion de la SDHT</t>
  </si>
  <si>
    <t>(3) tres Informes con evidencias de la Implementación</t>
  </si>
  <si>
    <t>Gobierno Digital</t>
  </si>
  <si>
    <t>Desarrollar la hoja de ruta de Arquitectura Empresarial</t>
  </si>
  <si>
    <t>(3) tres reportes de avances de Hoja de ruta de Arquitectura Empresarial para la vigencia</t>
  </si>
  <si>
    <t>Documentar lecciones aprendidas de los proyectos, procesos y procedimientos de TI y alimentar la base de conocimiento.</t>
  </si>
  <si>
    <t>(1) Base de Conocimiento</t>
  </si>
  <si>
    <t>Implementar el módelo de gestión de proyectos de TI MGPTI del MINTIC</t>
  </si>
  <si>
    <t>(1) documento de validación de cumplimiento del modelo de gestión de proyectos MGPTI</t>
  </si>
  <si>
    <t>Avanzar en los componentes del Gobieno de Datos de la SDHT</t>
  </si>
  <si>
    <t>(1) Catálogo de datos Maestro,
(1) Diccionario de Datos 
 (1) definición del Modelo Operativo de Gobierno.</t>
  </si>
  <si>
    <t>Adelantar actividades de Autodiagnóstico en avances de MIPG política de Gobierno Digital</t>
  </si>
  <si>
    <t>(2) Autodiagnósticos de  política de Gobierno Digital</t>
  </si>
  <si>
    <t>Transparencia, acceso a la Información Pública y Lucha contra la Corrupción</t>
  </si>
  <si>
    <t>Número de informes entregados como parte de las evidencias asociadas al monitoreo formal semestral.</t>
  </si>
  <si>
    <t>Promover y desarrollar ejercicios de apropiación y conocimiento del Programa de Transparencia y Ética Pública a través de la intranet de la SDHT</t>
  </si>
  <si>
    <t>2 informes (1 semestral) de las actividades realizadas</t>
  </si>
  <si>
    <t>Evaluación por Resultados</t>
  </si>
  <si>
    <t>Seguimiento y Evaluación  de la Gestión Institucional</t>
  </si>
  <si>
    <t>Número de informes de seguimiento a metas de inversión. 
Politicas Seguimiento</t>
  </si>
  <si>
    <t xml:space="preserve">Realizar seguimiento a metas de inversión y presupuesto de los proyectos de inversión </t>
  </si>
  <si>
    <t xml:space="preserve">4 informes trimestales </t>
  </si>
  <si>
    <t>Jefe (A) Oficina Asesora de Planeación.</t>
  </si>
  <si>
    <t>Información y Comunicación</t>
  </si>
  <si>
    <t>Gestión documental</t>
  </si>
  <si>
    <t>Realizar entrenamientos para sensibilizar sobre el manejo de los archivos institucionales y el Sistema Integrado de Conservación.</t>
  </si>
  <si>
    <t>Cuatro (4) entrenamientos realizados con listados de asistencia y presentación</t>
  </si>
  <si>
    <t>Documentar, aprobar, publicar y divulgar el Programa de Reprografía.</t>
  </si>
  <si>
    <t xml:space="preserve">Un (1) Documento Codificado y publicado en el mapa interactivo </t>
  </si>
  <si>
    <t>Documentar, aprobar, publicar y divulgar el esquema de metadatos institucional.</t>
  </si>
  <si>
    <t>Documentar, aprobar, publicar y divulgar la matriz de riesgos de preservación digital.</t>
  </si>
  <si>
    <t>100% de actividades planeadas ejecutadas</t>
  </si>
  <si>
    <t>Identificar y aplicar los procedimientos de conservación total, selección o eliminación de 4.200 cajas de 16 mil) del acervo documental de la entidad  que hayan cumplido con sus tiempos de retención de acuerdo con las Tablas de Retención Documental – TRD.</t>
  </si>
  <si>
    <t xml:space="preserve">
Un (1) informe bimensual que contenga el estado actual del inventario documental, frente a la Intervención archivística sobre 4.200 cajas del acervo documental de la entidad</t>
  </si>
  <si>
    <t>Llevar a cabo la autogestión y/o auditoria interna del proceso de gestión documental durante la vigencia 2025</t>
  </si>
  <si>
    <t>Una (1) Comunicación oficial y/o Informe</t>
  </si>
  <si>
    <t>Actualizar Tablas de Control de Acceso de SDHT</t>
  </si>
  <si>
    <t xml:space="preserve">Un (1) Documento Codificado y publicado </t>
  </si>
  <si>
    <t>Control Interno</t>
  </si>
  <si>
    <t>Evaluar el 100% de la gestión institucional a partir del establecimiento e implementación del Plan Anual de Auditoría</t>
  </si>
  <si>
    <t>Porcentaje de gestión institucional evaluada en el marco de la implementación del Plan Anual de Auditoría.</t>
  </si>
  <si>
    <t>Incorporar dentro del informe de PQRSD un apartado que contenga la información de quejas o denuncias internas y externas.</t>
  </si>
  <si>
    <t>(1) Informe de PQRSD</t>
  </si>
  <si>
    <t>Jefe (a) Oficina de Control Interno</t>
  </si>
  <si>
    <t>Incorporar dentro de la agenda del Comité Institucional de Coordinación de Control Interno el estado de cumplimiento de la declararación de conflictos de interés de funcionarios SIDEAP.</t>
  </si>
  <si>
    <t>(1) Acta</t>
  </si>
  <si>
    <t>Jefe (1) Oficina de Control Interno
Director (a) Administrativa</t>
  </si>
  <si>
    <t>Incorporar como criterio de auditoría en los ejercicios de seguimiento y/o evaluación la verificación de la implementación del Manual para la Identificación y Manejo de Conflictos de Intereses.</t>
  </si>
  <si>
    <t>Actualizar el PE01-PR07 Procedimiento de seguimiento, aseguramiento y evaluación independiente</t>
  </si>
  <si>
    <t>Elaborar el informe evaluación y seguimiento al estado de la defensa jurídica y prevención del daño antijurídico.</t>
  </si>
  <si>
    <t>(1) Informe de evaluación y seguimiento</t>
  </si>
  <si>
    <t>Incorporar como criterio de auditoría en los ejercicios de seguimiento y/o evaluación el componente de gestión del riesgo y cuantificar los riesgos materializados identificados.</t>
  </si>
  <si>
    <t>Establecer un control de asignación y seguimiento de las actividades funcionales y obligaciones contractuales asignadas al equipo de trabajo de la Oficina de Control Interno y realizar su respecto seguimiento.</t>
  </si>
  <si>
    <t>(1) Cuadro Control de Actividades</t>
  </si>
  <si>
    <t>Incorporar en el informe de seguimiento y evaluación de las acciones suscritas en los planes de mejoramiento y en el informe de gestión anual de la Oficina de Control Interno su respectivo estado, cierre de hallazgos y la estimación de la contribución en el fenecimiento de la cuenta fiscal anual.</t>
  </si>
  <si>
    <t>(2)  Informes</t>
  </si>
  <si>
    <t>Incorporar dentro de la agenda del Comité Institucional de Coordinación de Control Interno el seguimiento a las decisiones y acciones definidas.</t>
  </si>
  <si>
    <t>(2) Actas</t>
  </si>
  <si>
    <t>Hacer seguimiento a las decisiones y acciones de intervención definidas en las sesiones del Comité Institucional de Coordinación de Control Interno.</t>
  </si>
  <si>
    <t>Fortalecer el 100% de la capacidad de gestión de las entidades del Sector Hábitat que promueva la innovación gubernamental la eficiencia administrativa y operativa como generadores de confianza ciudadana</t>
  </si>
  <si>
    <t>Porcentaje de implementación de las estrategias institucionales para la gestión integral del riesgo y el esquema de líneas de defensa</t>
  </si>
  <si>
    <t>Diseñar e implementar una estrategia institucional para la divulgación y apropiación de la política de gestión integral del riesgo, en el marco de la metodología establecida.</t>
  </si>
  <si>
    <t>1 Estratégia diseñada
Soportes de la ejecución de la actividades con reporte trimestral de avance</t>
  </si>
  <si>
    <t>Diseñar e implementar una estrategia para el fortalecimiento del esquema de líneas de defensa y del mapa de aseguramiento de la Secretaría Distrital del Hábitat.</t>
  </si>
  <si>
    <t>Gloria Verónica Zambrano - Contratista - Oficina Asesora de Planeación</t>
  </si>
  <si>
    <t>Página 19 de 25</t>
  </si>
  <si>
    <t>Fortalecer las capacidades tecnológicas de la Secretaría Distrital del Hábitat (SDHT), facilitando el desarrollo efectivo de sus procesos institucionales y asegurando el cumplimiento de los objetivos estratégicos de la entidad. Este compromiso se logra mediante la implementación de iniciativas de transformación digital y la optimización de servicios a través del uso eficiente de las Tecnologías de la Información y la Comunicación (TIC). El PETI garantiza la alineación con la estrategia institucional, así como con la Política de Gobierno Digital y el Marco de Referencia de Arquitectura Empresarial del Estado colombiano. Asimismo, busca generar valor público, proporcionando servicios de alta calidad y promoviendo una gestión más eficiente, segura y centrada en los ciudadanos, respondiendo a las necesidades de los diferentes grupos de interés.</t>
  </si>
  <si>
    <t xml:space="preserve">Oficina de Tecnología y Transformación Digital </t>
  </si>
  <si>
    <t>Hoja de ruta de Arquitectura Empresarial para la vigencia</t>
  </si>
  <si>
    <t>Base de Conocimiento</t>
  </si>
  <si>
    <t>Validación de cumplimiento del modelo de gestión de proyectos MGPTI</t>
  </si>
  <si>
    <t>Catálogo de datos Maestro,Diccionario de Datos y definición del Modelo Operativo de Gobierno.</t>
  </si>
  <si>
    <t>Autodiagnóstico  política de Gobierno Digital</t>
  </si>
  <si>
    <t xml:space="preserve">Oscar Alexandrer  Cruz - Jesús salvador Ríos - Carlos Hernandez (Apoyo profesional) - Oficina de Tecnología y Transformación Digital </t>
  </si>
  <si>
    <t xml:space="preserve">Carlos Gabriel Gutiérrez Pacheco - Jefe Oficina de Tecnología y Transformación Digital </t>
  </si>
  <si>
    <t>Página 20 de 25</t>
  </si>
  <si>
    <t>Programa de Transparencia y Ética Pública</t>
  </si>
  <si>
    <t>Desarrollar e implementar acciones e instrumentos que, además de dar cumplimiento a la normatividad vigente, materialicen el compromiso de la Secretaría Distrital del Hábitat – SDHT y de la Administración Distrital del Bogotá con la transparencia, la integridad y la no tolerancia con la corrupción como una de las formas de hacer realidad el objetivo 5 del Plan de Desarrollo Distrital ¨Bogotá confía en su gobierno¨</t>
  </si>
  <si>
    <r>
      <rPr>
        <b/>
        <sz val="10"/>
        <color rgb="FF0070C0"/>
        <rFont val="Times New Roman"/>
        <family val="1"/>
      </rPr>
      <t>Anexo 1:</t>
    </r>
    <r>
      <rPr>
        <i/>
        <sz val="10"/>
        <color rgb="FF0070C0"/>
        <rFont val="Times New Roman"/>
        <family val="1"/>
      </rPr>
      <t xml:space="preserve"> Programa de Transprencia y Ética Pública</t>
    </r>
  </si>
  <si>
    <t xml:space="preserve">Direccionamiento Estratégico </t>
  </si>
  <si>
    <t>Número de productos programados y cumplidos en el componente programático del Programa de Transparencia y Ética Pública.</t>
  </si>
  <si>
    <t>Realziar monitoreo a las actividades definidas en el Programa de Transparencia y Ética Pública.</t>
  </si>
  <si>
    <t>2 monitoreos reportados para evaluación por tercera línea de defensa.</t>
  </si>
  <si>
    <t>Jefe Oficina Asesora de Planeación</t>
  </si>
  <si>
    <t>Ángel Guzmán  - Contratista - Oficina Asesora de Planeación</t>
  </si>
  <si>
    <t>Página 21 de 25</t>
  </si>
  <si>
    <t>Plan de Comunicaciones</t>
  </si>
  <si>
    <t xml:space="preserve">Realizar la medición de las actividades estratégicas que realiza la Oficina Asesora de Comunicaciones a lo largo del año para divulgar los programas y proyectos de la entidad a público interno y externo.												</t>
  </si>
  <si>
    <t>Comunicaciones Públicas y Estratégcias</t>
  </si>
  <si>
    <t>Porcentaje de ejecución del Plan de comunicaciones</t>
  </si>
  <si>
    <t xml:space="preserve">Producir Videos </t>
  </si>
  <si>
    <t>(60) Videos</t>
  </si>
  <si>
    <t>Jefe Oficina Asesora de Comunicaciones</t>
  </si>
  <si>
    <t>Realizar el cubrimiento en redes sociales</t>
  </si>
  <si>
    <t>(3) Informe con enlace y pantallazo de cada cubrimiento en redes sociales</t>
  </si>
  <si>
    <t>Elaborar piezas gráficas</t>
  </si>
  <si>
    <t>(120) Piezas gráficas</t>
  </si>
  <si>
    <t>Realizar transmisiones en vivo</t>
  </si>
  <si>
    <t>(3) Informe con enlace y pantallazo de las transmisiones en vivo</t>
  </si>
  <si>
    <r>
      <rPr>
        <b/>
        <sz val="10"/>
        <color theme="1"/>
        <rFont val="Times New Roman"/>
        <family val="1"/>
      </rPr>
      <t xml:space="preserve">Maria Alejandra Gómez Galeano - Contratista </t>
    </r>
    <r>
      <rPr>
        <sz val="10"/>
        <color theme="1"/>
        <rFont val="Times New Roman"/>
        <family val="1"/>
      </rPr>
      <t xml:space="preserve">
Oficina Asesora de Comunicaciones</t>
    </r>
  </si>
  <si>
    <r>
      <rPr>
        <b/>
        <sz val="10"/>
        <color theme="1"/>
        <rFont val="Times New Roman"/>
        <family val="1"/>
      </rPr>
      <t>Manuel Alfonso Rincón Ramírez</t>
    </r>
    <r>
      <rPr>
        <sz val="10"/>
        <color theme="1"/>
        <rFont val="Times New Roman"/>
        <family val="1"/>
      </rPr>
      <t xml:space="preserve"> - Jefe Oficina Asesora de Comunicaciones</t>
    </r>
  </si>
  <si>
    <t>Página 22 de 25</t>
  </si>
  <si>
    <t>Promover escenarios de participación ciudadana en la construcción e implementación de la Política Integral del Hábitat, fortaleciendo el relacionamiento con la ciudadanía a través del diálogo, la identificación conjunta de estrategias y la ejecución de actividades de interés comunitario, contribuyendo así a la gestión institucional del Hábitat.</t>
  </si>
  <si>
    <t>Formulación</t>
  </si>
  <si>
    <t>Ejecución</t>
  </si>
  <si>
    <t>Proceso</t>
  </si>
  <si>
    <t>Actividad participativa</t>
  </si>
  <si>
    <t>Instrumento de planeación asociado a la acción de gestión institucional</t>
  </si>
  <si>
    <t>Proyecto de inversión asociado a la actividad</t>
  </si>
  <si>
    <t>Grupo(s) de valor invitado(s)</t>
  </si>
  <si>
    <t>Fase del ciclo de la gestión</t>
  </si>
  <si>
    <t>Alcance de la participación</t>
  </si>
  <si>
    <t xml:space="preserve">Tipo de espacio </t>
  </si>
  <si>
    <t>Tipo de meta</t>
  </si>
  <si>
    <t>Meta</t>
  </si>
  <si>
    <t xml:space="preserve">Producto </t>
  </si>
  <si>
    <t>Dependencia responsable</t>
  </si>
  <si>
    <t>Fecha inicio 
(DD/MM/AAAA)</t>
  </si>
  <si>
    <t>Fecha  fin
(DD/MM/AAAA)</t>
  </si>
  <si>
    <t>Total programado</t>
  </si>
  <si>
    <t>1 TRIM</t>
  </si>
  <si>
    <t>2 TRIM</t>
  </si>
  <si>
    <t>3 TRIM</t>
  </si>
  <si>
    <t>4 TRIM</t>
  </si>
  <si>
    <t>Total ejecutado</t>
  </si>
  <si>
    <t xml:space="preserve">Avance total </t>
  </si>
  <si>
    <t>Ejecutado</t>
  </si>
  <si>
    <t>% de avance</t>
  </si>
  <si>
    <t xml:space="preserve">
Comunicaciones Públicas y Estratégicas</t>
  </si>
  <si>
    <t>5- OE- Fortalecer el 100% de la capacidad de gestión de las entidades del Sector Hábitat que promueva la innovación gubernamental la eficiencia administrativa y operativa como generadores de confianza ciudadana (Secretaría de Hábitat CVP Renobo UAESP)</t>
  </si>
  <si>
    <t>Realizar una consulta ciudadana sobre el Esquema de Publicación de la Información, con el objetivo de que la comunidad pueda brindar recomendaciones antes de su aprobación.</t>
  </si>
  <si>
    <t>Plan de Acción</t>
  </si>
  <si>
    <t xml:space="preserve">Ciudadania en general </t>
  </si>
  <si>
    <t>Formulación participativa</t>
  </si>
  <si>
    <t>Consultar</t>
  </si>
  <si>
    <t>Página web / Redes Sociales</t>
  </si>
  <si>
    <t>Sumatoria</t>
  </si>
  <si>
    <t xml:space="preserve">No. de consultas ciudadanas sobre el Esquema de Publicación de la Información </t>
  </si>
  <si>
    <t xml:space="preserve">Esquema de publicación en versión final con aportes ciudadanos en caso que aplique para presentar ante el comité de Gestión y Desempeño para su aprobación. </t>
  </si>
  <si>
    <t>Oficina Asesora de Comunicaciones</t>
  </si>
  <si>
    <t>Gestión de Soluciones para el Acceso y Mejoramiento Habitacional.</t>
  </si>
  <si>
    <t>2- OE- Asignar 75,000 subsidios y/o instrumentos financieros para adquisición de vivienda nueva, arrendamiento y mejoramiento en los diferentes programas de la SDHT,</t>
  </si>
  <si>
    <t>Desarrollar jornadas de socialización focalizadas del Programa de Mejoramiento de Vivienda, orientadas a divulgar la oferta institucional, los criterios de priorización y el alcance del programa en cada polígono priorizado de las Unidades de Planeamiento Local (UPL).</t>
  </si>
  <si>
    <t>Presidentes y miembros de las Juntas de Acción Comunal (JAC) de las UPL priorizadas</t>
  </si>
  <si>
    <t>Ejecución participativa</t>
  </si>
  <si>
    <t>Recibir información</t>
  </si>
  <si>
    <t>Espacio de socialización territorial</t>
  </si>
  <si>
    <t>Número de socializaciones focalizadas realizadas</t>
  </si>
  <si>
    <t>Actas de socialización del Programa de Mejoramiento de Vivienda</t>
  </si>
  <si>
    <t>Dirección de Mejoramiento Habitacional</t>
  </si>
  <si>
    <t>Realizar Ferias de mejoramiento de vivienda para socializar criterios de acceso, y orientar a los hogares vinculados al proceso de intervención, con el fin de apoyar los procesos de postulación del Programa de Mejoramiento de Vivienda.</t>
  </si>
  <si>
    <t>Hogares vinculados al proceso de intervención, acompañantes de los postulantes y población interesada de los territorios priorizados</t>
  </si>
  <si>
    <t>Formular y definir</t>
  </si>
  <si>
    <t>Feria de mejoramiento de vivienda</t>
  </si>
  <si>
    <t>Número de ferias de mejoramiento de vivienda realizadas</t>
  </si>
  <si>
    <t>Informe de Feria de mejoramiento de vivienda</t>
  </si>
  <si>
    <t>Participación y Relacionamiento con la Ciudadania</t>
  </si>
  <si>
    <t>4- OE- Diseñar e implementar 4 estrategias que promuevan la participación ciudadana en la revitalización y resiliencia de espacios urbanos y rurales a través de la gobernanza colaborativa la gestión e innovación social para un hábitat incluyente,</t>
  </si>
  <si>
    <t>Desarrollar encuentros comunitarios para identificar y mapear actores estratégicos en los territorios priorizados para intervención.</t>
  </si>
  <si>
    <t>Política Pública de Gestión Integral del Hábitat</t>
  </si>
  <si>
    <t>Ciudadanía
Organizaciones comunales</t>
  </si>
  <si>
    <t>Diagnóstico participativo</t>
  </si>
  <si>
    <t>Encuentros comunitarios</t>
  </si>
  <si>
    <t>Constante</t>
  </si>
  <si>
    <t>(Número territorios priorizados con desarrollo de encuentros comunitarios desarrollados / Número de territorios pririzados)*100</t>
  </si>
  <si>
    <t xml:space="preserve">Encuentros Comunitarios desarrollados en los territorios priorizados para intervención. </t>
  </si>
  <si>
    <t>Oficina de Participación y Relacionamiento con la Ciudadanía</t>
  </si>
  <si>
    <t>Realizar talleres de co-creación con la comunidad para identificar la identidad territorial y definir conjuntamente las intervenciones a realizar en los espacios priorizados.</t>
  </si>
  <si>
    <t>Plan Distrital de Desarrollo</t>
  </si>
  <si>
    <t>Colaborar</t>
  </si>
  <si>
    <t>Talleres co-creación</t>
  </si>
  <si>
    <t>(Número de intevenciones realizadas con desarrollo de talleres de co-creación realizados / Número de intervenciones realizadas)*100</t>
  </si>
  <si>
    <t>Talleres de co-creación en las intervenciones realizadas en los espacios priorizados.</t>
  </si>
  <si>
    <t>Realizar actividades de co-ejecutación en las intervenciones en los territorios priorizados, garantizando la participación  de la comunidad.</t>
  </si>
  <si>
    <t>Jornadas co-ejecución en territorios a intervenir</t>
  </si>
  <si>
    <t>(Número de territorios intervenidos con jornadas de co-ejecución / Número de territorios intervenidos)*100</t>
  </si>
  <si>
    <t>Jornadas de co-ejecución en los territorios intervenidos</t>
  </si>
  <si>
    <t>Brindar acompañamiento a las instancias de participación ciudadana, ferias de servicios y otros espacios de interacción comunitaria en los que interviene la Secretaría Distrital del Hábitat, fortaleciendo el diálogo y la relación entre la Entidad y la ciudadanía.</t>
  </si>
  <si>
    <t>Alcaldías locales/ciudadanía/instancias de participación</t>
  </si>
  <si>
    <t>Instancias de participación/espacios locales</t>
  </si>
  <si>
    <t>No. espacios de participación acompañados / espacios de participación programados)*100</t>
  </si>
  <si>
    <t xml:space="preserve">Espacios de Participación acompañados </t>
  </si>
  <si>
    <t>Ejecutar los proyectos ciudadanos para mejorar y transformar espacios públicos en el marco de la convocatoria LIS-Hábitat, mediante procesos de participación ciudadana promoviendo la apropiación y sostenibilidad.</t>
  </si>
  <si>
    <t>Jornadas de co-ejecución</t>
  </si>
  <si>
    <t>Número de proyectos ejecutados</t>
  </si>
  <si>
    <t>Proyectos Ejecutados</t>
  </si>
  <si>
    <t>Realizar jornadas de innovación pedagógica para la difusión y socialización de la oferta institucional de la SDHT en sala de espera de los puntos de atención presencial.</t>
  </si>
  <si>
    <t>Jornadas de innovación pedagógica</t>
  </si>
  <si>
    <t xml:space="preserve">Número de jornadas pedagógicas realizadas </t>
  </si>
  <si>
    <t>Jornadas Pedagógicas realizadas</t>
  </si>
  <si>
    <t>Ejecutar espacios de diálogo con la ciudadanía  que permitan una interacción continua, generando confianza y transparencia en el marco de la estrategia de Rendición de Cuentas.</t>
  </si>
  <si>
    <t>Ciudadania en general 
 Partes interesadas</t>
  </si>
  <si>
    <t>Seguimiento y evaluación participativa - Rendición de cuentas</t>
  </si>
  <si>
    <t>Controlar y evaluar</t>
  </si>
  <si>
    <t>Diálogos ciudadanos</t>
  </si>
  <si>
    <t>Número de espacios de diálogo ejecutados</t>
  </si>
  <si>
    <t>Diálogos Ciudadanos ejecutados</t>
  </si>
  <si>
    <t>Promoción y Gestión de Servicios Públicos Domiciliarios y TIC</t>
  </si>
  <si>
    <t>4- OE- Mejorar a 2000 hogares rurales las condiciones de cobertura, calidad y continuidad de la prestación de los Servicios Públicos domiciliarios y TIC</t>
  </si>
  <si>
    <t>Fortalecer técnica y organizacionalmente a los  acueductos comunitarios identificados por la SDHT en el área rural Distrito Capital.</t>
  </si>
  <si>
    <t>Acueductos comunitarios rurales</t>
  </si>
  <si>
    <t>Asistencias técnicas y organizacionales</t>
  </si>
  <si>
    <t>(No. de asistencias técnicas y organizacionales de acueductos comunitarios desarrolladas/ Número de asistencias técnicas y organizacionales de acueductos comunitarios solicitadas)*100</t>
  </si>
  <si>
    <t>Actas de reunión de las asistencias técnicas y organizacionales de acueductos comunitarios</t>
  </si>
  <si>
    <t>Dirección de servicios públicos</t>
  </si>
  <si>
    <t>Realizar mesas de trabajo con los vocales de control social de los servicios públicos domiciliarios para identificar temas de prioridad relacionados con la prestación de servicios públicos domiciliarios y de las TICs.</t>
  </si>
  <si>
    <t>Vocales de control social</t>
  </si>
  <si>
    <t>Seguimiento y evaluación participativa - Control social</t>
  </si>
  <si>
    <t>Mesas de trabajo</t>
  </si>
  <si>
    <t>(Número de mesas de trabajo con los vocales de control social de los servicios públicos domiciliarios realizadas/número de mesas de trabajo con los vocales de control social de los servicios públicos domiciliarios proyectadas) *100</t>
  </si>
  <si>
    <t xml:space="preserve">Actas de reunión de las mesas de trabajo con los vocales de control social de los servicios públicos domiciliarios </t>
  </si>
  <si>
    <t>Realizar talleres en el marco del programa de educación ambiental de la SDHT para promover la participación en niños,niñas,jóvenes, y comunidad en general en el marco del programa de educación ambiental de la SDHT</t>
  </si>
  <si>
    <t>niñas,niños,jóvenes,comunidad</t>
  </si>
  <si>
    <t>Talleres presenciales y/o Virtuales</t>
  </si>
  <si>
    <t>(Número de jornadas pedagógicas realizadas/Número de jornadas pedagógicas solicitadas) *100</t>
  </si>
  <si>
    <t>Actas  de reunión de las jornadas pedagógicas</t>
  </si>
  <si>
    <t>Realizar capacitaciones, en modalidad presencial y/o virtual, brindando conocimientos y herramientas financieras sobre la oferta de subsidios y/o aportes económicos, para el arriendo y/o la adquisición de vivienda nueva en el Distrito Capital</t>
  </si>
  <si>
    <t>Ciudadanos (hogares)</t>
  </si>
  <si>
    <t>Sumatoria de Ciudadanos certificados en el programa de Educación e Inclusión Financiera</t>
  </si>
  <si>
    <t>Ciudadanos certificados en el programa de Educación e Inclusión Financiera</t>
  </si>
  <si>
    <t>Dirección de Financiación de Vivienda</t>
  </si>
  <si>
    <t>Realizar ferias de vivienda institucionales, con la finalidad de asignar subsidios y/o aportes económicos a la población beneficiaria identificada, para el arriendo y/o la adquisición de vivienda nueva en el Distrito Capital.</t>
  </si>
  <si>
    <t>Ferias de vivienda presenciales y/o virtuales</t>
  </si>
  <si>
    <t>Sumatoria de ferias realizadas sobre oferta institucional para vivienda urbana</t>
  </si>
  <si>
    <t>Informes de las Ferias de Vivienda Realizadas</t>
  </si>
  <si>
    <t xml:space="preserve">
Gestión Urbana para la Generación del Hábitat</t>
  </si>
  <si>
    <t>4- OE- Gestionar 90 hectáreas de suelo útil habilitado para la producción de soluciones habitacionales con soportes urbanos adecuados</t>
  </si>
  <si>
    <t>Implementar 03 talleres de devolución a la ciudadanía con el objetivo de entregar los resultados del proceso de participación y el estado de la modificación de la Actuación Estratégica Ciudadela Educativa y del Cuidado</t>
  </si>
  <si>
    <t xml:space="preserve">Juntas de Acción Comunal
Comité ciudadano
Instancias de participación
Órganos de control
Ciudadanía en general
</t>
  </si>
  <si>
    <t>Taller de devolución</t>
  </si>
  <si>
    <t xml:space="preserve">Sumatoria de número talleres implementados </t>
  </si>
  <si>
    <t>Listados de asistecia y actas de los talleres de devolución a la ciudadanía.</t>
  </si>
  <si>
    <t>Dirección de Gestión del Suelo</t>
  </si>
  <si>
    <t>Implementar 15 talleres de socialización de la Política Publica de Protección a Moradores y Actividades Productivas (DD563 de 2023) con el objetivo de informar y hacer pedagogía sobre los contenidos de esta política a  los interesados  como parte del avance de la política de renovación urbana del DD 555 de 2021.</t>
  </si>
  <si>
    <t>Asociaciones de propietarios
Juntas de Acción Comunal
Comités ciudadanos
Entidades públicas
Desarrolladores</t>
  </si>
  <si>
    <t>Taller de socialización y pedagogía</t>
  </si>
  <si>
    <t>Listados de asistencia
 Acta de los talleres de socialización de la Política Publica de Protección a Moradores y Actividades Productivas</t>
  </si>
  <si>
    <t>Gestión Territorial del Hábitat</t>
  </si>
  <si>
    <t>1- OE- Intervenir 18 polígonos de intervención integral de espacio público y revitalización para la promoción de espacios públicos seguros,</t>
  </si>
  <si>
    <t>Realizar recorridos territoriales en las zonas de influencia directa de los proyectos para identificar las necesidades e intereses de la comunidad</t>
  </si>
  <si>
    <t>Ciudadanía en general</t>
  </si>
  <si>
    <t>Diagnóstico participativo:</t>
  </si>
  <si>
    <t>Recorridos en el territorio</t>
  </si>
  <si>
    <t>No. Recorridos en el territorio realizados</t>
  </si>
  <si>
    <r>
      <rPr>
        <sz val="9"/>
        <color rgb="FFFF0000"/>
        <rFont val="Times New Roman"/>
        <family val="1"/>
      </rPr>
      <t xml:space="preserve">
</t>
    </r>
    <r>
      <rPr>
        <sz val="9"/>
        <rFont val="Times New Roman"/>
        <family val="1"/>
      </rPr>
      <t>Ayudas memoria de reunión y listados de asistencia de lso recorridos en el territoio para identificar las necesidades e intereses de la comunidad</t>
    </r>
  </si>
  <si>
    <t>Dirección de Operaciones</t>
  </si>
  <si>
    <t>Realizar espacios de formación y participación ciudadana que permitan la comprensión técnica de los proyectos y la identificación de oportunidades para el territorio relacionadas con las intervenciones a ejecutar.</t>
  </si>
  <si>
    <t>Jornadas de formación y participación</t>
  </si>
  <si>
    <t>No. Jornadas de formación y participación realizadas</t>
  </si>
  <si>
    <t>Ayudas memoria de reunión y listados de asistencia de las jornadas de formación y participación para la comprensión técnica de los proyectos y la identificación de oportunidades.</t>
  </si>
  <si>
    <t>Realizar espacios de socialización sobre el desarrollo y avance de los proyectos con el fin de informar las actividades programadas y ejecutadas para cada etapa del contrato.</t>
  </si>
  <si>
    <t xml:space="preserve">Jornadas de socialización </t>
  </si>
  <si>
    <t>No. Jornadas de socialización realizadas</t>
  </si>
  <si>
    <t>Ayudas memoria de reunión y listados de asistencia de las jornadas de socialización del desarrollo y avance de los proyecto.</t>
  </si>
  <si>
    <t>Realizar reuniones con los Comités Mi Hábitat para la apropiación de los proyectos y el control ciudadano durante todas las fases contractuales.</t>
  </si>
  <si>
    <t>Reuniones</t>
  </si>
  <si>
    <t>No. Reuniones realizadas</t>
  </si>
  <si>
    <t>Ayudas memoria de reunión y listados de asistencia de las reuniones para la apropiación de los proyectos y el control ciudadano.</t>
  </si>
  <si>
    <t>4- OE- Intervenir 2 polígonos priorizados de intervención integral de revitalización y mejoramiento de barrios que promuevan la renaturalización y la adaptación al cambio climático</t>
  </si>
  <si>
    <t>Realizar espacios de socialización sobre el desarrollo y avance de los proyectos de revitalización en torno a Cables Aéreos, con el fin de informar las actividades programadas y ejecutadas para cada etapa del contrato.</t>
  </si>
  <si>
    <t>Ayudas memoria de reunión y listadosde asistencia de las jornadas de socialización sobre el desarrollo y avance de los proyectos de revitalización en torno a los Cables Aéreos</t>
  </si>
  <si>
    <t>Realizar recorridos territoriales en las zonas de influencia directa de los proyectos revitalización en torno a Cables Aéreos, para identificar las necesidades e intereses de la comunidad</t>
  </si>
  <si>
    <t>Ayudas memoria de reunión y listados de asistencia de los recorridos en el territorio para identificar las necesidades e intereses de la comunidad</t>
  </si>
  <si>
    <t>Realizar espacios de formación y participación ciudadana que permitan la comprensión técnica de los proyectos revitalización en torno a Cables Aéreos y la identificación de oportunidades para el territorio relacionadas con las intervenciones a ejecutar.</t>
  </si>
  <si>
    <t>Ayudas memoria de reunión y listados de asistencia de las  jornadas de formación y participación para la comprensión técnica de los proyectos revitalización en torno a los Cables Aéreos y la identificación de oportunidades.</t>
  </si>
  <si>
    <t>Realizar reuniones con los Comités Mi Hábitat para la apropiación de los proyectos de revitalización en torno a Cables Aéreos y el control ciudadano durante todas las fases contractuales.</t>
  </si>
  <si>
    <t>Ayudas memoria de reunión y listados de asistencia de las reuniones para la apropiación de los proyectos de revitalización en torno a los Cables Aéreos</t>
  </si>
  <si>
    <t>5- OE- Integrar 4 herramientas del sistema de información del sector hábitat que permitan la transparencia y difusión del conocimiento generado</t>
  </si>
  <si>
    <t>Ofrecer cursos y lecciones de información y formación que fomenten  procesos de generación de conocimientos, reflexión y comprensión de temáticas propias del sector hábitat en el Distrito Capital y su región.</t>
  </si>
  <si>
    <t>Ciudadania</t>
  </si>
  <si>
    <t>Cursos y lecciones</t>
  </si>
  <si>
    <t>No. de estudiantes certificados en cursos y/o lecciones</t>
  </si>
  <si>
    <t>Estudiantes certificados en cursos y/o lecciones</t>
  </si>
  <si>
    <t>Dirección de Información de Políticas Públicas</t>
  </si>
  <si>
    <t xml:space="preserve">Desarrollar mecanismos de intercambio para la gestión de conocimiento en materia de hábitat y ciudad con la participación de diferentes actores: academia, sociedad civil y entidades públicas. </t>
  </si>
  <si>
    <t>Academia
Sector Público 
Ciudadanía</t>
  </si>
  <si>
    <t>Mecanismos de intercambio para la gestión de conocimiento</t>
  </si>
  <si>
    <t>No. de mecanismos de intercambio para la gestión de conocimiento</t>
  </si>
  <si>
    <t>4- OE- Intervenir 1800 Hectáreas a través de los Planes de Intervención para el Mejoramiento Integral del Hábitat (PIMI-Hábitat),</t>
  </si>
  <si>
    <t>Desarrollar aperturas en el marco de la formulación de los Planes de Invervención de Mejoramiento Integarl PIMI-Hábitat</t>
  </si>
  <si>
    <t>lideres comunitarios
Ciudadanía en general que hace parte de los poligonos priorizados</t>
  </si>
  <si>
    <t>(No. Reuniones de apertura realizadas/No. Reuniones de apertura concertados con la comunidad)*100</t>
  </si>
  <si>
    <t>Actas de reunión, listados de asistencia y registro fotográfico en el marco de la formulación de los PIMI Hábitat</t>
  </si>
  <si>
    <t>Dirección de Hábitat y Entorno</t>
  </si>
  <si>
    <t>Realizar recorridos territoriales para el reconocimiento in situ del territorio, la identificación material de necesidades y oportunidades, y el levantamiento de información clave que alimente la posterior formulación de los PIMI-Hábitat.</t>
  </si>
  <si>
    <t>(No. Recorridos de reconocimiento Realizados//No. Recorridos de reconocimiento concertados con la comunidad)*100</t>
  </si>
  <si>
    <t>Desarrollar talleres para la identificación de necesidades, oportunidades y sueños, y la construcción colectiva con la comunidad de insumos para la formulación de los PIMI-Hábitat.</t>
  </si>
  <si>
    <t>Talleres</t>
  </si>
  <si>
    <t>(No. Talleres participativos realizados/ No. Talles participativos concertados con la comunidad)+100</t>
  </si>
  <si>
    <t>Desarrollar de socializaciones de cierre en el marco de la formulación de los Planes de Invervención de Mejoramiento Integarl PIMI-Hábitat</t>
  </si>
  <si>
    <t xml:space="preserve">Claudia Alejandra Reyes - Contratista OPRC - Oficina de Participación y Relacionamiento con la Ciudadanía </t>
  </si>
  <si>
    <t xml:space="preserve">Luisa María Bernal Lózano - Jefe  Oficina de Participación y Relacionamiento con la Ciudadanía </t>
  </si>
  <si>
    <t>Página 23 de 25</t>
  </si>
  <si>
    <t>ESTRATEGIA INSTITUCIONAL DE RACIONALIZACIÓN DE TRÁMITES</t>
  </si>
  <si>
    <t>Definir una estrategia de racionalización que le permita a la Entidad simplificar, estandarizar, eliminar, optimizar y automatizar trámites y procedimientos administrativos, con el propósito de afianzar la relación con la ciudadanía.</t>
  </si>
  <si>
    <t>Anexo 1: Estrategia de Racionalización de trámites</t>
  </si>
  <si>
    <t>Participación y Relacionamiento con la Ciudadanía</t>
  </si>
  <si>
    <t xml:space="preserve"> Fortalecer el 100% de la capacidad de gestión de las entidades del Sector Hábitat que promueva la innovación gubernamental la eficiencia administrativa y operativa como
generadores de confianza ciudadana (Secretaría de Hábitat CVP Renobo UAESP)</t>
  </si>
  <si>
    <t>(No. de seguimientos realizados al cumplimiento de las acciones de racionalización de trámites/No. de seguimientos programados al cumplimiento de las acciones de racionalización de trámites)*100</t>
  </si>
  <si>
    <t>Realizar seguimientos al cumplimiento de las acciones de racionalización programadas para la vigencia en la estrategia de racionalización de trámites.</t>
  </si>
  <si>
    <t>(3) Seguimientos realizados al cumplimiento de las acciones programadas en la estrategia de rácionalización de trámites</t>
  </si>
  <si>
    <t xml:space="preserve">Julieth Rodriguez Morales - Profesional Especializado - Oficina de Participación y Relacionamiento con la Ciudadanía 
Claudia Alejandra Reyes - Contratista - Oficina de Participación y Relacionamiento con la Ciudadanía </t>
  </si>
  <si>
    <t>Página 24 de 25</t>
  </si>
  <si>
    <t>CÓDIGO</t>
  </si>
  <si>
    <t>Consolidar un ecosistema integral de seguridad digital, alineado con estándares nacionales e internacionales, que garantice la protección de la información, la gestión oportuna de los riesgos tecnológicos y fortalezca la confianza de los ciudadanos y usuarios en los servicios digitales ofrecidos por la entidad.</t>
  </si>
  <si>
    <t>Informe de Autodiagnóstico de ciberseguridad</t>
  </si>
  <si>
    <t>Actualización Política y/o Manual de Políticas de seguridad de la información</t>
  </si>
  <si>
    <t>Campañas de comunicaciones, sesiones de inducción, charlas de sensibilización</t>
  </si>
  <si>
    <t xml:space="preserve"> Documentación relacionada con el módelo MSPI</t>
  </si>
  <si>
    <t>Informe de Monitoreo</t>
  </si>
  <si>
    <t>Canal Implementado y socializado</t>
  </si>
  <si>
    <t>Informe con evidencias de la Implementación</t>
  </si>
  <si>
    <t xml:space="preserve">Oscar Alexandrer  Cruz - Jesús salvador Ríos - Carlos Hernandez (Apoyo profesional)  - Oficina de Tecnología y Transformación Digital </t>
  </si>
  <si>
    <t>Página 25 de 25</t>
  </si>
  <si>
    <t>Establecer los lineamientos generales para la gestión de riesgos asociados a la seguridad de la información, con el fin de garantizar la confidencialidad, integridad y disponibilidad de los activos de información durante la vigencia 2026, asignando responsabilidades claras a los servidores públicos y terceros vinculados a la Secretaría Distrital del Hábitat, en concordancia con los controles definidos en el Modelo de Seguridad y Privacidad de la Información y demás marcos normativos aplicables.</t>
  </si>
  <si>
    <t>Efectuar las acciones de coordinación para el proceso de actualización y consolidación de los activos de información de la SDHT, para su respectiva aprobación.</t>
  </si>
  <si>
    <t>Memorandos de solicitud y/o activos de información actualizados y publicados</t>
  </si>
  <si>
    <t>Efectuar las acciones de coordinación para el proceso de actualización y consolidación de los riesgos de seguridad de la información de la SDHT</t>
  </si>
  <si>
    <t>Memorandos de solicitud y/o riesgos  de información actualizados y publicados</t>
  </si>
  <si>
    <t>Aplicar controles de seguridad recomendados por el MSPI e ISO/IEC 27001 para mitigar los riesgos priorizados.</t>
  </si>
  <si>
    <t>Registro de implementación de controles de seguridad.</t>
  </si>
  <si>
    <t>Realizar análisis de riesgos de seguridad de la información en la Infraestructura que soporta los sistemas de información</t>
  </si>
  <si>
    <t>Informe de análisis de riesgos de seguridad de la información..</t>
  </si>
  <si>
    <t xml:space="preserve">Norberto Ruiz - Jesús Ríos (Apoyo profesional)  - Oficina de Tecnología y Transformación Digital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</si>
</sst>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102"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0"/>
      <color theme="1"/>
      <name val="Times New Roman"/>
      <family val="1"/>
    </font>
    <font>
      <u/>
      <sz val="11"/>
      <color theme="10"/>
      <name val="Calibri"/>
      <family val="2"/>
      <scheme val="minor"/>
    </font>
    <font>
      <b/>
      <sz val="10"/>
      <color rgb="FF000000"/>
      <name val="Times New Roman"/>
      <family val="1"/>
    </font>
    <font>
      <b/>
      <sz val="12"/>
      <color rgb="FF000000"/>
      <name val="Times New Roman"/>
      <family val="1"/>
    </font>
    <font>
      <b/>
      <i/>
      <sz val="16"/>
      <color theme="1"/>
      <name val="Times New Roman"/>
      <family val="1"/>
    </font>
    <font>
      <sz val="11"/>
      <color theme="1"/>
      <name val="Calibri"/>
      <family val="2"/>
      <scheme val="minor"/>
    </font>
    <font>
      <b/>
      <sz val="11"/>
      <color theme="1"/>
      <name val="Times New Roman"/>
      <family val="1"/>
    </font>
    <font>
      <sz val="11"/>
      <name val="Times New Roman"/>
      <family val="1"/>
    </font>
    <font>
      <sz val="11"/>
      <color indexed="8"/>
      <name val="Calibri"/>
      <family val="2"/>
      <scheme val="minor"/>
    </font>
    <font>
      <sz val="8"/>
      <name val="Times New Roman"/>
      <family val="1"/>
    </font>
    <font>
      <sz val="11"/>
      <color rgb="FF000000"/>
      <name val="Calibri"/>
      <family val="2"/>
    </font>
    <font>
      <sz val="10"/>
      <name val="Arial"/>
      <family val="2"/>
    </font>
    <font>
      <sz val="10"/>
      <color rgb="FF000000"/>
      <name val="Times New Roman"/>
      <family val="1"/>
    </font>
    <font>
      <sz val="11"/>
      <color rgb="FF000000"/>
      <name val="Times New Roman"/>
      <family val="1"/>
    </font>
    <font>
      <b/>
      <i/>
      <sz val="16"/>
      <color rgb="FF000000"/>
      <name val="Times New Roman"/>
      <family val="1"/>
    </font>
    <font>
      <sz val="12"/>
      <color rgb="FF000000"/>
      <name val="Times New Roman"/>
      <family val="1"/>
    </font>
    <font>
      <sz val="10"/>
      <name val="Times New Roman"/>
      <family val="1"/>
    </font>
    <font>
      <b/>
      <i/>
      <sz val="16"/>
      <name val="Times New Roman"/>
      <family val="1"/>
    </font>
    <font>
      <sz val="11"/>
      <name val="Calibri"/>
      <family val="2"/>
      <scheme val="minor"/>
    </font>
    <font>
      <sz val="8"/>
      <color rgb="FF000000"/>
      <name val="Times New Roman"/>
      <family val="1"/>
    </font>
    <font>
      <b/>
      <sz val="11"/>
      <name val="Times New Roman"/>
      <family val="1"/>
    </font>
    <font>
      <b/>
      <sz val="8"/>
      <name val="Times New Roman"/>
      <family val="1"/>
    </font>
    <font>
      <i/>
      <sz val="14"/>
      <name val="Times New Roman"/>
      <family val="1"/>
    </font>
    <font>
      <i/>
      <sz val="14"/>
      <color rgb="FF000000"/>
      <name val="Times New Roman"/>
      <family val="1"/>
    </font>
    <font>
      <sz val="8"/>
      <color rgb="FFFF0000"/>
      <name val="Times New Roman"/>
      <family val="1"/>
    </font>
    <font>
      <sz val="11"/>
      <color rgb="FF040C28"/>
      <name val="Times New Roman"/>
      <family val="1"/>
    </font>
    <font>
      <i/>
      <sz val="11"/>
      <name val="Times New Roman"/>
      <family val="1"/>
    </font>
    <font>
      <b/>
      <sz val="14"/>
      <color rgb="FFFF0000"/>
      <name val="Times New Roman"/>
      <family val="1"/>
    </font>
    <font>
      <u/>
      <sz val="10"/>
      <color rgb="FF0563C1"/>
      <name val="Times New Roman"/>
      <family val="1"/>
    </font>
    <font>
      <i/>
      <sz val="10"/>
      <name val="Times New Roman"/>
      <family val="1"/>
    </font>
    <font>
      <b/>
      <sz val="10"/>
      <name val="Times New Roman"/>
      <family val="1"/>
    </font>
    <font>
      <i/>
      <sz val="10"/>
      <color rgb="FFFF0000"/>
      <name val="Times New Roman"/>
      <family val="1"/>
    </font>
    <font>
      <b/>
      <sz val="14"/>
      <color theme="1"/>
      <name val="Times New Roman"/>
      <family val="1"/>
    </font>
    <font>
      <sz val="14"/>
      <color theme="1"/>
      <name val="Times New Roman"/>
      <family val="1"/>
    </font>
    <font>
      <b/>
      <i/>
      <sz val="10"/>
      <color theme="1"/>
      <name val="Times New Roman"/>
      <family val="1"/>
    </font>
    <font>
      <u/>
      <sz val="10"/>
      <color theme="10"/>
      <name val="Times New Roman"/>
      <family val="1"/>
    </font>
    <font>
      <b/>
      <sz val="10"/>
      <color theme="1"/>
      <name val="Times New Roman"/>
      <family val="1"/>
    </font>
    <font>
      <b/>
      <sz val="11"/>
      <color rgb="FF000000"/>
      <name val="Times New Roman"/>
      <family val="1"/>
    </font>
    <font>
      <b/>
      <i/>
      <sz val="14"/>
      <name val="Times New Roman"/>
      <family val="1"/>
    </font>
    <font>
      <b/>
      <i/>
      <sz val="18"/>
      <color theme="1"/>
      <name val="Times New Roman"/>
      <family val="1"/>
    </font>
    <font>
      <b/>
      <i/>
      <sz val="18"/>
      <color rgb="FFFF0000"/>
      <name val="Times New Roman"/>
      <family val="1"/>
    </font>
    <font>
      <b/>
      <i/>
      <sz val="18"/>
      <color rgb="FF000000"/>
      <name val="Times New Roman"/>
      <family val="1"/>
    </font>
    <font>
      <u/>
      <sz val="18"/>
      <color theme="10"/>
      <name val="Times New Roman"/>
      <family val="1"/>
    </font>
    <font>
      <sz val="18"/>
      <color theme="1"/>
      <name val="Times New Roman"/>
      <family val="1"/>
    </font>
    <font>
      <b/>
      <i/>
      <sz val="22"/>
      <color theme="1"/>
      <name val="Times New Roman"/>
      <family val="1"/>
    </font>
    <font>
      <b/>
      <i/>
      <sz val="22"/>
      <name val="Times New Roman"/>
      <family val="1"/>
    </font>
    <font>
      <b/>
      <i/>
      <sz val="24"/>
      <name val="Times New Roman"/>
      <family val="1"/>
    </font>
    <font>
      <i/>
      <sz val="16"/>
      <name val="Times New Roman"/>
      <family val="1"/>
    </font>
    <font>
      <sz val="11"/>
      <color rgb="FF000000"/>
      <name val="Calibri"/>
      <family val="2"/>
      <scheme val="minor"/>
    </font>
    <font>
      <u/>
      <sz val="11"/>
      <color theme="1"/>
      <name val="Times New Roman"/>
      <family val="1"/>
    </font>
    <font>
      <u/>
      <sz val="11"/>
      <name val="Times New Roman"/>
      <family val="1"/>
    </font>
    <font>
      <sz val="18"/>
      <color theme="1"/>
      <name val="Calibri"/>
      <family val="2"/>
      <scheme val="minor"/>
    </font>
    <font>
      <b/>
      <sz val="12"/>
      <color theme="1"/>
      <name val="Broadway"/>
      <family val="5"/>
    </font>
    <font>
      <b/>
      <sz val="16"/>
      <color theme="1"/>
      <name val="Times New Roman"/>
      <family val="1"/>
    </font>
    <font>
      <sz val="16"/>
      <color theme="1"/>
      <name val="Times New Roman"/>
      <family val="1"/>
    </font>
    <font>
      <b/>
      <sz val="22"/>
      <color theme="1"/>
      <name val="Copperplate Gothic Light"/>
      <family val="2"/>
    </font>
    <font>
      <sz val="22"/>
      <color theme="1"/>
      <name val="Copperplate Gothic Light"/>
      <family val="2"/>
    </font>
    <font>
      <b/>
      <sz val="20"/>
      <color theme="1"/>
      <name val="Copperplate Gothic Light"/>
      <family val="2"/>
    </font>
    <font>
      <b/>
      <sz val="18"/>
      <color theme="1"/>
      <name val="Broadway"/>
      <family val="5"/>
    </font>
    <font>
      <b/>
      <sz val="14"/>
      <name val="Times New Roman"/>
      <family val="1"/>
    </font>
    <font>
      <b/>
      <i/>
      <sz val="14"/>
      <color theme="1"/>
      <name val="Calibri"/>
      <family val="2"/>
      <scheme val="minor"/>
    </font>
    <font>
      <b/>
      <i/>
      <sz val="10"/>
      <color rgb="FFFF0000"/>
      <name val="Times New Roman"/>
      <family val="1"/>
    </font>
    <font>
      <b/>
      <sz val="18"/>
      <color rgb="FFFF0000"/>
      <name val="Times New Roman"/>
      <family val="1"/>
    </font>
    <font>
      <b/>
      <sz val="9"/>
      <color theme="1"/>
      <name val="Times New Roman"/>
      <family val="1"/>
    </font>
    <font>
      <sz val="10"/>
      <color theme="1"/>
      <name val="Arial"/>
      <family val="2"/>
    </font>
    <font>
      <b/>
      <sz val="22"/>
      <name val="Copperplate Gothic Light"/>
      <family val="2"/>
    </font>
    <font>
      <sz val="11"/>
      <color indexed="8"/>
      <name val="Times New Roman"/>
      <family val="1"/>
    </font>
    <font>
      <b/>
      <i/>
      <sz val="10"/>
      <name val="Times New Roman"/>
      <family val="1"/>
    </font>
    <font>
      <sz val="9.5"/>
      <color rgb="FF000000"/>
      <name val="Times New Roman"/>
      <family val="1"/>
    </font>
    <font>
      <sz val="10"/>
      <color rgb="FF0070C0"/>
      <name val="Times New Roman"/>
      <family val="1"/>
    </font>
    <font>
      <b/>
      <sz val="10"/>
      <color rgb="FF0070C0"/>
      <name val="Times New Roman"/>
      <family val="1"/>
    </font>
    <font>
      <i/>
      <sz val="10"/>
      <color rgb="FF0070C0"/>
      <name val="Times New Roman"/>
      <family val="1"/>
    </font>
    <font>
      <sz val="8"/>
      <name val="Calibri"/>
      <family val="2"/>
      <scheme val="minor"/>
    </font>
    <font>
      <b/>
      <i/>
      <sz val="12"/>
      <name val="Times New Roman"/>
      <family val="1"/>
    </font>
    <font>
      <u/>
      <sz val="11"/>
      <color theme="10"/>
      <name val="Times New Roman"/>
      <family val="1"/>
    </font>
    <font>
      <b/>
      <sz val="9"/>
      <color theme="0"/>
      <name val="Times New Roman"/>
      <family val="1"/>
    </font>
    <font>
      <sz val="9"/>
      <color rgb="FF000000"/>
      <name val="Times New Roman"/>
      <family val="1"/>
    </font>
    <font>
      <b/>
      <sz val="9"/>
      <name val="Times New Roman"/>
      <family val="1"/>
    </font>
    <font>
      <sz val="9"/>
      <name val="Times New Roman"/>
      <family val="1"/>
    </font>
    <font>
      <sz val="9"/>
      <color theme="1"/>
      <name val="Times New Roman"/>
      <family val="1"/>
    </font>
    <font>
      <sz val="9"/>
      <color rgb="FFFF0000"/>
      <name val="Times New Roman"/>
      <family val="1"/>
    </font>
    <font>
      <sz val="10"/>
      <color rgb="FFFF0000"/>
      <name val="Times New Roman"/>
      <family val="1"/>
    </font>
    <font>
      <i/>
      <sz val="22"/>
      <name val="Times New Roman"/>
      <family val="1"/>
    </font>
    <font>
      <sz val="20"/>
      <name val="Times New Roman"/>
      <family val="1"/>
    </font>
    <font>
      <u/>
      <sz val="12"/>
      <color theme="10"/>
      <name val="Times New Roman"/>
      <family val="1"/>
    </font>
    <font>
      <b/>
      <sz val="9"/>
      <color rgb="FF000000"/>
      <name val="Times New Roman"/>
      <family val="1"/>
    </font>
    <font>
      <b/>
      <sz val="18"/>
      <color theme="1"/>
      <name val="Times New Roman"/>
      <family val="1"/>
    </font>
    <font>
      <b/>
      <sz val="20"/>
      <color theme="1"/>
      <name val="Times New Roman"/>
      <family val="1"/>
    </font>
    <font>
      <i/>
      <sz val="12"/>
      <name val="Times New Roman"/>
      <family val="1"/>
    </font>
    <font>
      <i/>
      <sz val="12"/>
      <color theme="1"/>
      <name val="Times New Roman"/>
      <family val="1"/>
    </font>
    <font>
      <i/>
      <sz val="12"/>
      <color rgb="FFFF0000"/>
      <name val="Times New Roman"/>
      <family val="1"/>
    </font>
    <font>
      <sz val="10"/>
      <color rgb="FFD13438"/>
      <name val="Times New Roman"/>
      <family val="1"/>
    </font>
    <font>
      <b/>
      <sz val="14"/>
      <color rgb="FF000000"/>
      <name val="Times New Roman"/>
      <family val="1"/>
    </font>
    <font>
      <u/>
      <sz val="11"/>
      <color rgb="FF0563C1"/>
      <name val="Times New Roman"/>
      <family val="1"/>
    </font>
    <font>
      <b/>
      <sz val="9"/>
      <color indexed="8"/>
      <name val="Times New Roman"/>
      <family val="1"/>
    </font>
    <font>
      <sz val="14"/>
      <name val="Times New Roman"/>
      <family val="1"/>
    </font>
    <font>
      <b/>
      <sz val="9"/>
      <color indexed="8"/>
      <name val="Arial"/>
      <family val="2"/>
    </font>
    <font>
      <b/>
      <sz val="14"/>
      <color theme="1"/>
      <name val="Times New Roman"/>
    </font>
  </fonts>
  <fills count="1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2"/>
        <bgColor indexed="64"/>
      </patternFill>
    </fill>
    <fill>
      <patternFill patternType="solid">
        <fgColor rgb="FF009999"/>
        <bgColor indexed="64"/>
      </patternFill>
    </fill>
    <fill>
      <patternFill patternType="solid">
        <fgColor rgb="FF009999"/>
        <bgColor rgb="FF000000"/>
      </patternFill>
    </fill>
    <fill>
      <patternFill patternType="solid">
        <fgColor theme="0" tint="-0.34998626667073579"/>
        <bgColor indexed="64"/>
      </patternFill>
    </fill>
    <fill>
      <patternFill patternType="solid">
        <fgColor rgb="FFEAE5D8"/>
        <bgColor rgb="FF000000"/>
      </patternFill>
    </fill>
    <fill>
      <patternFill patternType="solid">
        <fgColor theme="9" tint="0.79998168889431442"/>
        <bgColor indexed="64"/>
      </patternFill>
    </fill>
  </fills>
  <borders count="12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rgb="FF000000"/>
      </left>
      <right/>
      <top/>
      <bottom style="medium">
        <color rgb="FF000000"/>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bottom style="thin">
        <color indexed="64"/>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rgb="FF000000"/>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indexed="64"/>
      </left>
      <right style="medium">
        <color rgb="FF000000"/>
      </right>
      <top style="medium">
        <color rgb="FF000000"/>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s>
  <cellStyleXfs count="108">
    <xf numFmtId="0" fontId="0"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4"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5" fillId="0" borderId="0"/>
    <xf numFmtId="0" fontId="9"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196">
    <xf numFmtId="0" fontId="0" fillId="0" borderId="0" xfId="0"/>
    <xf numFmtId="0" fontId="0" fillId="0" borderId="0" xfId="0" applyAlignment="1">
      <alignment horizontal="center" vertical="center" wrapText="1"/>
    </xf>
    <xf numFmtId="0" fontId="8" fillId="2" borderId="0" xfId="0" applyFont="1" applyFill="1"/>
    <xf numFmtId="0" fontId="6" fillId="3" borderId="17" xfId="0" applyFont="1" applyFill="1" applyBorder="1" applyAlignment="1">
      <alignment horizontal="center" vertical="center" wrapText="1"/>
    </xf>
    <xf numFmtId="0" fontId="7" fillId="2" borderId="0" xfId="0" applyFont="1" applyFill="1" applyAlignment="1">
      <alignment vertical="center"/>
    </xf>
    <xf numFmtId="0" fontId="1" fillId="0" borderId="2"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4" borderId="0" xfId="0" applyFont="1" applyFill="1"/>
    <xf numFmtId="0" fontId="7" fillId="4" borderId="0" xfId="0" applyFont="1" applyFill="1" applyAlignment="1">
      <alignment vertical="center"/>
    </xf>
    <xf numFmtId="0" fontId="16" fillId="4"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3" borderId="42"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7" fillId="2" borderId="0" xfId="0" applyFont="1" applyFill="1" applyAlignment="1">
      <alignment horizontal="center" vertical="center"/>
    </xf>
    <xf numFmtId="0" fontId="6" fillId="5" borderId="1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49" fontId="20" fillId="2" borderId="2" xfId="0" applyNumberFormat="1" applyFont="1" applyFill="1" applyBorder="1" applyAlignment="1">
      <alignment horizontal="left" vertical="center" wrapText="1"/>
    </xf>
    <xf numFmtId="0" fontId="3" fillId="3" borderId="4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4" borderId="13" xfId="0" applyFont="1" applyFill="1" applyBorder="1" applyAlignment="1">
      <alignment vertical="center" wrapText="1"/>
    </xf>
    <xf numFmtId="0" fontId="1" fillId="0" borderId="13" xfId="0" applyFont="1"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horizontal="center" vertical="center" wrapText="1"/>
    </xf>
    <xf numFmtId="0" fontId="17" fillId="4" borderId="2" xfId="0" applyFont="1" applyFill="1" applyBorder="1" applyAlignment="1">
      <alignment vertical="center" wrapText="1"/>
    </xf>
    <xf numFmtId="0" fontId="29" fillId="4" borderId="2" xfId="0" applyFont="1" applyFill="1" applyBorder="1" applyAlignment="1">
      <alignment vertical="center" wrapText="1"/>
    </xf>
    <xf numFmtId="0" fontId="1" fillId="0" borderId="50" xfId="0" applyFont="1" applyBorder="1" applyAlignment="1">
      <alignment horizontal="center" vertical="center" wrapText="1"/>
    </xf>
    <xf numFmtId="0" fontId="1" fillId="0" borderId="65" xfId="0" applyFont="1" applyBorder="1" applyAlignment="1">
      <alignment horizontal="center" vertical="center" wrapText="1"/>
    </xf>
    <xf numFmtId="0" fontId="17"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Font="1" applyBorder="1" applyAlignment="1">
      <alignment horizontal="center" vertical="center" wrapText="1"/>
    </xf>
    <xf numFmtId="0" fontId="16" fillId="4" borderId="0" xfId="0" applyFont="1" applyFill="1" applyAlignment="1">
      <alignment horizontal="left" vertical="center"/>
    </xf>
    <xf numFmtId="0" fontId="6" fillId="0" borderId="0" xfId="0" applyFont="1" applyAlignment="1">
      <alignment vertical="center"/>
    </xf>
    <xf numFmtId="0" fontId="6" fillId="4" borderId="0" xfId="0" applyFont="1" applyFill="1" applyAlignment="1">
      <alignment horizontal="center" vertical="center"/>
    </xf>
    <xf numFmtId="0" fontId="6" fillId="4" borderId="0" xfId="0" applyFont="1" applyFill="1" applyAlignment="1">
      <alignment horizontal="left" vertical="center"/>
    </xf>
    <xf numFmtId="0" fontId="4" fillId="0" borderId="0" xfId="0" applyFont="1" applyAlignment="1">
      <alignment horizontal="center" vertical="center"/>
    </xf>
    <xf numFmtId="0" fontId="4" fillId="2" borderId="0" xfId="0" applyFont="1" applyFill="1"/>
    <xf numFmtId="0" fontId="38" fillId="2" borderId="0" xfId="0" applyFont="1" applyFill="1"/>
    <xf numFmtId="0" fontId="40" fillId="9" borderId="4" xfId="0" applyFont="1" applyFill="1" applyBorder="1" applyAlignment="1">
      <alignment horizontal="center" vertical="center"/>
    </xf>
    <xf numFmtId="0" fontId="40" fillId="0" borderId="0" xfId="0" applyFont="1" applyAlignment="1">
      <alignment vertical="center"/>
    </xf>
    <xf numFmtId="0" fontId="40" fillId="2" borderId="0" xfId="0" applyFont="1" applyFill="1" applyAlignment="1">
      <alignment horizontal="center"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xf numFmtId="10" fontId="20" fillId="0" borderId="2" xfId="0" applyNumberFormat="1" applyFont="1" applyBorder="1" applyAlignment="1">
      <alignment horizontal="center" vertical="center" wrapText="1"/>
    </xf>
    <xf numFmtId="0" fontId="11" fillId="0" borderId="64" xfId="0" applyFont="1" applyBorder="1" applyAlignment="1">
      <alignment horizontal="left" vertical="center" wrapText="1"/>
    </xf>
    <xf numFmtId="0" fontId="11" fillId="0" borderId="65" xfId="0" applyFont="1" applyBorder="1" applyAlignment="1">
      <alignment horizontal="left" vertical="center" wrapText="1"/>
    </xf>
    <xf numFmtId="0" fontId="11" fillId="0" borderId="70" xfId="0" applyFont="1" applyBorder="1" applyAlignment="1">
      <alignment horizontal="left" vertical="center" wrapText="1"/>
    </xf>
    <xf numFmtId="10" fontId="4" fillId="0" borderId="2"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17" fillId="0" borderId="64" xfId="0" applyFont="1" applyBorder="1" applyAlignment="1">
      <alignment horizontal="center"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7" fillId="2"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1" fillId="2" borderId="0" xfId="0" applyFont="1" applyFill="1" applyAlignment="1">
      <alignment horizontal="center"/>
    </xf>
    <xf numFmtId="0" fontId="6" fillId="4" borderId="0" xfId="0" applyFont="1" applyFill="1" applyAlignment="1">
      <alignment vertical="center"/>
    </xf>
    <xf numFmtId="0" fontId="16" fillId="4" borderId="0" xfId="0" applyFont="1" applyFill="1"/>
    <xf numFmtId="0" fontId="1" fillId="0" borderId="0" xfId="0" applyFont="1"/>
    <xf numFmtId="0" fontId="45" fillId="4" borderId="0" xfId="0" applyFont="1" applyFill="1"/>
    <xf numFmtId="0" fontId="47" fillId="0" borderId="0" xfId="0" applyFont="1"/>
    <xf numFmtId="0" fontId="6" fillId="8" borderId="90" xfId="0" applyFont="1" applyFill="1" applyBorder="1" applyAlignment="1">
      <alignment horizontal="center" vertical="center"/>
    </xf>
    <xf numFmtId="49" fontId="4"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2" fillId="4" borderId="0" xfId="0" applyFont="1" applyFill="1" applyAlignment="1">
      <alignment horizontal="center"/>
    </xf>
    <xf numFmtId="0" fontId="39" fillId="2" borderId="0" xfId="4" applyFont="1" applyFill="1" applyAlignment="1">
      <alignment horizontal="center"/>
    </xf>
    <xf numFmtId="0" fontId="4" fillId="2" borderId="3" xfId="0" applyFont="1" applyFill="1" applyBorder="1" applyAlignment="1">
      <alignment vertical="center" wrapText="1"/>
    </xf>
    <xf numFmtId="10" fontId="20" fillId="0" borderId="35" xfId="0" applyNumberFormat="1" applyFont="1" applyBorder="1" applyAlignment="1">
      <alignment vertical="center" wrapText="1"/>
    </xf>
    <xf numFmtId="0" fontId="4" fillId="2" borderId="2" xfId="0" applyFont="1" applyFill="1" applyBorder="1" applyAlignment="1">
      <alignment vertical="center" wrapText="1"/>
    </xf>
    <xf numFmtId="0" fontId="17" fillId="4" borderId="3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1" fillId="3" borderId="17" xfId="0" applyFont="1" applyFill="1" applyBorder="1" applyAlignment="1">
      <alignment horizontal="center" vertical="center" wrapText="1"/>
    </xf>
    <xf numFmtId="9" fontId="4" fillId="0" borderId="2" xfId="82" applyFont="1" applyBorder="1" applyAlignment="1">
      <alignment horizontal="center" vertical="center" wrapText="1"/>
    </xf>
    <xf numFmtId="9" fontId="4" fillId="2" borderId="2" xfId="0" applyNumberFormat="1" applyFont="1" applyFill="1" applyBorder="1" applyAlignment="1">
      <alignment horizontal="center" vertical="center" wrapText="1"/>
    </xf>
    <xf numFmtId="9" fontId="4" fillId="2" borderId="2" xfId="82" applyFont="1" applyFill="1" applyBorder="1" applyAlignment="1">
      <alignment horizontal="center" vertical="center" wrapText="1"/>
    </xf>
    <xf numFmtId="164" fontId="4" fillId="2" borderId="2" xfId="82" applyNumberFormat="1" applyFont="1" applyFill="1" applyBorder="1" applyAlignment="1">
      <alignment horizontal="center" vertical="center" wrapText="1"/>
    </xf>
    <xf numFmtId="9" fontId="4" fillId="2" borderId="16" xfId="82" applyFont="1" applyFill="1" applyBorder="1" applyAlignment="1">
      <alignment horizontal="center" vertical="center" wrapText="1"/>
    </xf>
    <xf numFmtId="10" fontId="4" fillId="2" borderId="2" xfId="82" applyNumberFormat="1" applyFon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0" fontId="16" fillId="4" borderId="2" xfId="82" applyNumberFormat="1" applyFont="1" applyFill="1" applyBorder="1" applyAlignment="1">
      <alignment horizontal="center" vertical="center" wrapText="1"/>
    </xf>
    <xf numFmtId="10" fontId="16" fillId="4" borderId="2" xfId="0" applyNumberFormat="1" applyFont="1" applyFill="1" applyBorder="1" applyAlignment="1">
      <alignment horizontal="center" vertical="center" wrapText="1"/>
    </xf>
    <xf numFmtId="165" fontId="16" fillId="4" borderId="2" xfId="82"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10" fontId="52" fillId="4" borderId="2" xfId="0" applyNumberFormat="1" applyFont="1" applyFill="1" applyBorder="1" applyAlignment="1">
      <alignment horizontal="center" vertical="center" wrapText="1"/>
    </xf>
    <xf numFmtId="10" fontId="52" fillId="4" borderId="2" xfId="82" applyNumberFormat="1" applyFont="1" applyFill="1" applyBorder="1" applyAlignment="1">
      <alignment horizontal="center" vertical="center" wrapText="1"/>
    </xf>
    <xf numFmtId="10" fontId="22" fillId="4" borderId="2" xfId="82" applyNumberFormat="1" applyFont="1" applyFill="1" applyBorder="1" applyAlignment="1">
      <alignment horizontal="center" vertical="center" wrapText="1"/>
    </xf>
    <xf numFmtId="10" fontId="1" fillId="0" borderId="2" xfId="0" applyNumberFormat="1" applyFont="1" applyBorder="1" applyAlignment="1">
      <alignment horizontal="center" vertical="center" wrapText="1"/>
    </xf>
    <xf numFmtId="0" fontId="53" fillId="0" borderId="2" xfId="0" applyFont="1" applyBorder="1" applyAlignment="1">
      <alignment horizontal="center" vertical="center" wrapText="1"/>
    </xf>
    <xf numFmtId="0" fontId="54" fillId="0" borderId="2" xfId="0" applyFont="1" applyBorder="1" applyAlignment="1">
      <alignment horizontal="center" vertical="center" wrapText="1"/>
    </xf>
    <xf numFmtId="9" fontId="1" fillId="2" borderId="2" xfId="82" applyFont="1" applyFill="1" applyBorder="1" applyAlignment="1">
      <alignment horizontal="center" vertical="center" wrapText="1"/>
    </xf>
    <xf numFmtId="10" fontId="1" fillId="2" borderId="2" xfId="82" applyNumberFormat="1" applyFont="1" applyFill="1" applyBorder="1" applyAlignment="1">
      <alignment horizontal="center" vertical="center" wrapText="1"/>
    </xf>
    <xf numFmtId="165" fontId="1" fillId="2" borderId="2" xfId="82"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9" fontId="1" fillId="0" borderId="2" xfId="0" applyNumberFormat="1" applyFont="1" applyBorder="1" applyAlignment="1">
      <alignment horizontal="center" vertical="center" wrapText="1"/>
    </xf>
    <xf numFmtId="10" fontId="1" fillId="0" borderId="2" xfId="82" applyNumberFormat="1" applyFont="1" applyBorder="1" applyAlignment="1">
      <alignment horizontal="center" vertical="center" wrapText="1"/>
    </xf>
    <xf numFmtId="165" fontId="4" fillId="2" borderId="2" xfId="82" applyNumberFormat="1" applyFont="1" applyFill="1" applyBorder="1" applyAlignment="1">
      <alignment horizontal="center" vertical="center" wrapText="1"/>
    </xf>
    <xf numFmtId="0" fontId="4" fillId="2" borderId="11" xfId="0" applyFont="1" applyFill="1" applyBorder="1" applyAlignment="1">
      <alignment vertical="center" wrapText="1"/>
    </xf>
    <xf numFmtId="0" fontId="4" fillId="0" borderId="0" xfId="0" applyFont="1" applyAlignment="1">
      <alignment horizontal="center"/>
    </xf>
    <xf numFmtId="0" fontId="6" fillId="3" borderId="2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16" fillId="2" borderId="36"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2" borderId="0" xfId="0" applyFont="1" applyFill="1" applyAlignment="1">
      <alignment horizontal="center"/>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vertical="center" wrapText="1"/>
    </xf>
    <xf numFmtId="0" fontId="63" fillId="0" borderId="0" xfId="0" applyFont="1" applyAlignment="1">
      <alignment horizontal="left" vertical="center" wrapText="1"/>
    </xf>
    <xf numFmtId="0" fontId="64" fillId="0" borderId="0" xfId="0" applyFont="1" applyAlignment="1">
      <alignment vertical="top" wrapText="1"/>
    </xf>
    <xf numFmtId="0" fontId="40" fillId="10" borderId="2" xfId="0" applyFont="1" applyFill="1" applyBorder="1" applyAlignment="1">
      <alignment horizontal="center" vertical="center" wrapText="1"/>
    </xf>
    <xf numFmtId="0" fontId="66" fillId="0" borderId="0" xfId="0" applyFont="1" applyAlignment="1">
      <alignment vertical="center" wrapText="1"/>
    </xf>
    <xf numFmtId="0" fontId="40" fillId="0" borderId="2" xfId="0" applyFont="1" applyBorder="1" applyAlignment="1">
      <alignment horizontal="center" vertical="center" wrapText="1"/>
    </xf>
    <xf numFmtId="0" fontId="4" fillId="0" borderId="2" xfId="0" applyFont="1" applyBorder="1" applyAlignment="1">
      <alignment vertical="center" wrapText="1"/>
    </xf>
    <xf numFmtId="0" fontId="68" fillId="0" borderId="2" xfId="0" applyFont="1" applyBorder="1" applyAlignment="1">
      <alignment horizontal="center" vertical="center" wrapText="1"/>
    </xf>
    <xf numFmtId="164" fontId="4" fillId="0" borderId="2" xfId="82" applyNumberFormat="1" applyFont="1" applyBorder="1" applyAlignment="1">
      <alignment horizontal="center" vertical="center" wrapText="1"/>
    </xf>
    <xf numFmtId="10" fontId="4" fillId="0" borderId="2" xfId="82" applyNumberFormat="1" applyFont="1" applyBorder="1" applyAlignment="1">
      <alignment horizontal="center" vertical="center" wrapText="1"/>
    </xf>
    <xf numFmtId="0" fontId="24" fillId="2" borderId="1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17"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2" xfId="0" applyFont="1" applyFill="1" applyBorder="1" applyAlignment="1">
      <alignment vertical="center"/>
    </xf>
    <xf numFmtId="0" fontId="17" fillId="2" borderId="9" xfId="0" applyFont="1" applyFill="1" applyBorder="1" applyAlignment="1">
      <alignment vertical="center"/>
    </xf>
    <xf numFmtId="0" fontId="17" fillId="2" borderId="2" xfId="0" applyFont="1" applyFill="1" applyBorder="1" applyAlignment="1">
      <alignment horizontal="righ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 fillId="2" borderId="2" xfId="0" applyFont="1" applyFill="1" applyBorder="1" applyAlignment="1">
      <alignment vertical="center" wrapText="1"/>
    </xf>
    <xf numFmtId="0" fontId="4" fillId="2" borderId="1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6" xfId="0"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165" fontId="4" fillId="0" borderId="16"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2" borderId="2" xfId="0" applyFont="1" applyFill="1" applyBorder="1" applyAlignment="1">
      <alignment vertical="center"/>
    </xf>
    <xf numFmtId="164" fontId="4" fillId="2" borderId="2" xfId="0" applyNumberFormat="1" applyFont="1" applyFill="1" applyBorder="1" applyAlignment="1">
      <alignment horizontal="center" vertical="center" wrapText="1"/>
    </xf>
    <xf numFmtId="0" fontId="4" fillId="0" borderId="2" xfId="0" applyFont="1" applyBorder="1"/>
    <xf numFmtId="9" fontId="20"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wrapText="1"/>
    </xf>
    <xf numFmtId="0" fontId="70" fillId="0" borderId="64" xfId="0" applyFont="1" applyBorder="1" applyAlignment="1">
      <alignment horizontal="center" vertical="center" wrapText="1"/>
    </xf>
    <xf numFmtId="0" fontId="70" fillId="0" borderId="65" xfId="0" applyFont="1" applyBorder="1" applyAlignment="1">
      <alignment horizontal="center" vertical="center" wrapText="1"/>
    </xf>
    <xf numFmtId="0" fontId="70" fillId="7" borderId="65" xfId="0" applyFont="1" applyFill="1" applyBorder="1" applyAlignment="1">
      <alignment horizontal="center" vertical="center" wrapText="1"/>
    </xf>
    <xf numFmtId="0" fontId="70" fillId="0" borderId="70"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20" fillId="2" borderId="0" xfId="0" applyFont="1" applyFill="1"/>
    <xf numFmtId="0" fontId="34" fillId="9" borderId="4" xfId="0" applyFont="1" applyFill="1" applyBorder="1" applyAlignment="1">
      <alignment horizontal="center" vertical="center"/>
    </xf>
    <xf numFmtId="0" fontId="4" fillId="0" borderId="13" xfId="0" applyFont="1" applyBorder="1" applyAlignment="1">
      <alignment horizontal="center" vertical="center" wrapText="1"/>
    </xf>
    <xf numFmtId="0" fontId="20" fillId="0" borderId="13" xfId="0" applyFont="1" applyBorder="1" applyAlignment="1">
      <alignment horizontal="center" vertical="center" wrapText="1"/>
    </xf>
    <xf numFmtId="9" fontId="20" fillId="0" borderId="13" xfId="0" applyNumberFormat="1" applyFont="1" applyBorder="1" applyAlignment="1">
      <alignment horizontal="center" vertical="center" wrapText="1"/>
    </xf>
    <xf numFmtId="0" fontId="20" fillId="0" borderId="14" xfId="0" applyFont="1" applyBorder="1" applyAlignment="1">
      <alignment horizontal="center" vertical="center" wrapText="1"/>
    </xf>
    <xf numFmtId="9" fontId="20" fillId="0" borderId="9"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5" xfId="0" applyFont="1" applyBorder="1" applyAlignment="1">
      <alignment horizontal="center" vertical="center" wrapText="1"/>
    </xf>
    <xf numFmtId="9" fontId="20" fillId="0" borderId="45" xfId="0" applyNumberFormat="1"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6" fillId="0" borderId="2" xfId="0" applyFont="1" applyBorder="1" applyAlignment="1">
      <alignment horizontal="left" vertical="center" wrapText="1"/>
    </xf>
    <xf numFmtId="0" fontId="72" fillId="0" borderId="2" xfId="0" applyFont="1" applyBorder="1" applyAlignment="1">
      <alignment horizontal="left" vertical="center" wrapText="1"/>
    </xf>
    <xf numFmtId="0" fontId="4" fillId="2" borderId="10" xfId="0" applyFont="1" applyFill="1" applyBorder="1" applyAlignment="1">
      <alignment horizontal="left" vertical="center" wrapText="1"/>
    </xf>
    <xf numFmtId="0" fontId="16" fillId="0" borderId="11" xfId="0" applyFont="1" applyBorder="1" applyAlignment="1">
      <alignment horizontal="left" vertical="center" wrapText="1"/>
    </xf>
    <xf numFmtId="0" fontId="17" fillId="2" borderId="81" xfId="0" applyFont="1" applyFill="1" applyBorder="1" applyAlignment="1">
      <alignment horizontal="left" vertical="center" wrapText="1"/>
    </xf>
    <xf numFmtId="0" fontId="17" fillId="2" borderId="46"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4" fillId="0" borderId="46" xfId="0" applyFont="1" applyBorder="1" applyAlignment="1">
      <alignment horizontal="center" vertical="center" wrapText="1"/>
    </xf>
    <xf numFmtId="0" fontId="4" fillId="0" borderId="33" xfId="0" applyFont="1" applyBorder="1" applyAlignment="1">
      <alignment horizontal="center" vertical="center" wrapText="1"/>
    </xf>
    <xf numFmtId="9" fontId="4" fillId="2" borderId="13" xfId="0" applyNumberFormat="1" applyFont="1" applyFill="1" applyBorder="1" applyAlignment="1">
      <alignment horizontal="center" vertical="center" wrapText="1"/>
    </xf>
    <xf numFmtId="9" fontId="34" fillId="0" borderId="13" xfId="0" applyNumberFormat="1" applyFont="1" applyBorder="1" applyAlignment="1">
      <alignment horizontal="center" vertical="center" wrapText="1"/>
    </xf>
    <xf numFmtId="9" fontId="34" fillId="0" borderId="14" xfId="0" applyNumberFormat="1" applyFont="1" applyBorder="1" applyAlignment="1">
      <alignment horizontal="center" vertical="center" wrapText="1"/>
    </xf>
    <xf numFmtId="9" fontId="40" fillId="2" borderId="13"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1" fillId="2" borderId="0" xfId="0" applyFont="1" applyFill="1"/>
    <xf numFmtId="0" fontId="78" fillId="2" borderId="0" xfId="4" applyFont="1" applyFill="1" applyAlignment="1">
      <alignment horizontal="center" vertical="center"/>
    </xf>
    <xf numFmtId="0" fontId="79" fillId="11" borderId="90" xfId="0" applyFont="1" applyFill="1" applyBorder="1" applyAlignment="1">
      <alignment horizontal="center"/>
    </xf>
    <xf numFmtId="0" fontId="2" fillId="0" borderId="0" xfId="0" applyFont="1"/>
    <xf numFmtId="0" fontId="79" fillId="12" borderId="16" xfId="0" applyFont="1" applyFill="1" applyBorder="1" applyAlignment="1">
      <alignment horizontal="center" vertical="center" wrapText="1"/>
    </xf>
    <xf numFmtId="0" fontId="79" fillId="12" borderId="24" xfId="0" applyFont="1" applyFill="1" applyBorder="1" applyAlignment="1">
      <alignment horizontal="center" vertical="center" wrapText="1"/>
    </xf>
    <xf numFmtId="0" fontId="79" fillId="12" borderId="22" xfId="0" applyFont="1" applyFill="1" applyBorder="1" applyAlignment="1">
      <alignment horizontal="center" vertical="center" wrapText="1"/>
    </xf>
    <xf numFmtId="1" fontId="80" fillId="4" borderId="13" xfId="0" applyNumberFormat="1" applyFont="1" applyFill="1" applyBorder="1" applyAlignment="1">
      <alignment horizontal="center" vertical="center" wrapText="1"/>
    </xf>
    <xf numFmtId="1" fontId="80" fillId="6" borderId="13" xfId="0" applyNumberFormat="1" applyFont="1" applyFill="1" applyBorder="1" applyAlignment="1">
      <alignment horizontal="center" vertical="center" wrapText="1"/>
    </xf>
    <xf numFmtId="0" fontId="80" fillId="0" borderId="13" xfId="0" applyFont="1" applyBorder="1" applyAlignment="1">
      <alignment horizontal="center" vertical="center" wrapText="1"/>
    </xf>
    <xf numFmtId="14" fontId="80" fillId="0" borderId="13" xfId="0" applyNumberFormat="1" applyFont="1" applyBorder="1" applyAlignment="1">
      <alignment horizontal="center" vertical="center" wrapText="1"/>
    </xf>
    <xf numFmtId="14" fontId="80" fillId="6" borderId="13" xfId="82" applyNumberFormat="1" applyFont="1" applyFill="1" applyBorder="1" applyAlignment="1">
      <alignment horizontal="center" vertical="center" wrapText="1"/>
    </xf>
    <xf numFmtId="0" fontId="80" fillId="4" borderId="8" xfId="0" applyFont="1" applyFill="1" applyBorder="1" applyAlignment="1">
      <alignment horizontal="center" vertical="center" wrapText="1"/>
    </xf>
    <xf numFmtId="0" fontId="80" fillId="4" borderId="2" xfId="0" applyFont="1" applyFill="1" applyBorder="1" applyAlignment="1">
      <alignment horizontal="center" vertical="center" wrapText="1"/>
    </xf>
    <xf numFmtId="1" fontId="80" fillId="6" borderId="2" xfId="0" applyNumberFormat="1" applyFont="1" applyFill="1" applyBorder="1" applyAlignment="1">
      <alignment horizontal="center" vertical="center" wrapText="1"/>
    </xf>
    <xf numFmtId="14" fontId="80" fillId="0" borderId="2" xfId="0" applyNumberFormat="1" applyFont="1" applyBorder="1" applyAlignment="1">
      <alignment horizontal="center" vertical="center" wrapText="1"/>
    </xf>
    <xf numFmtId="14" fontId="80" fillId="4" borderId="2" xfId="0" applyNumberFormat="1" applyFont="1" applyFill="1" applyBorder="1" applyAlignment="1">
      <alignment horizontal="center" vertical="center" wrapText="1"/>
    </xf>
    <xf numFmtId="0" fontId="80" fillId="4" borderId="36" xfId="0" applyFont="1" applyFill="1" applyBorder="1" applyAlignment="1">
      <alignment horizontal="center" vertical="center" wrapText="1"/>
    </xf>
    <xf numFmtId="9" fontId="80" fillId="4" borderId="2" xfId="0" applyNumberFormat="1" applyFont="1" applyFill="1" applyBorder="1" applyAlignment="1">
      <alignment horizontal="center" vertical="center" wrapText="1"/>
    </xf>
    <xf numFmtId="0" fontId="82" fillId="0" borderId="2" xfId="0" applyFont="1" applyBorder="1" applyAlignment="1">
      <alignment horizontal="center" vertical="center" wrapText="1"/>
    </xf>
    <xf numFmtId="9" fontId="80" fillId="4" borderId="36" xfId="0" applyNumberFormat="1" applyFont="1" applyFill="1" applyBorder="1" applyAlignment="1">
      <alignment horizontal="center" vertical="center" wrapText="1"/>
    </xf>
    <xf numFmtId="0" fontId="80" fillId="0" borderId="2" xfId="0" applyFont="1" applyBorder="1" applyAlignment="1">
      <alignment horizontal="center" vertical="center" wrapText="1"/>
    </xf>
    <xf numFmtId="0" fontId="82" fillId="4" borderId="2" xfId="0" applyFont="1" applyFill="1" applyBorder="1" applyAlignment="1">
      <alignment horizontal="center" vertical="center" wrapText="1"/>
    </xf>
    <xf numFmtId="1" fontId="80" fillId="6" borderId="36" xfId="0" applyNumberFormat="1" applyFont="1" applyFill="1" applyBorder="1" applyAlignment="1">
      <alignment horizontal="center" vertical="center" wrapText="1"/>
    </xf>
    <xf numFmtId="1" fontId="80" fillId="2" borderId="2" xfId="0" applyNumberFormat="1" applyFont="1" applyFill="1" applyBorder="1" applyAlignment="1">
      <alignment horizontal="center" vertical="center" wrapText="1"/>
    </xf>
    <xf numFmtId="1" fontId="80" fillId="4" borderId="2" xfId="0" applyNumberFormat="1" applyFont="1" applyFill="1" applyBorder="1" applyAlignment="1">
      <alignment horizontal="center" vertical="center" wrapText="1"/>
    </xf>
    <xf numFmtId="0" fontId="1" fillId="0" borderId="0" xfId="0" applyFont="1" applyAlignment="1">
      <alignment wrapText="1"/>
    </xf>
    <xf numFmtId="0" fontId="6" fillId="3" borderId="9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87" xfId="0" applyFont="1" applyFill="1" applyBorder="1" applyAlignment="1">
      <alignment horizontal="center" vertical="center" wrapText="1"/>
    </xf>
    <xf numFmtId="9" fontId="4" fillId="2" borderId="45" xfId="0" applyNumberFormat="1" applyFont="1" applyFill="1" applyBorder="1" applyAlignment="1">
      <alignment horizontal="center" vertical="center" wrapText="1"/>
    </xf>
    <xf numFmtId="10" fontId="20" fillId="0" borderId="45" xfId="0" applyNumberFormat="1"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xf>
    <xf numFmtId="0" fontId="11" fillId="0" borderId="50" xfId="0" applyFont="1" applyBorder="1" applyAlignment="1">
      <alignment horizontal="center" vertical="center" wrapText="1"/>
    </xf>
    <xf numFmtId="0" fontId="11" fillId="0" borderId="65" xfId="0" applyFont="1" applyBorder="1" applyAlignment="1">
      <alignment horizontal="center" vertical="center" wrapText="1"/>
    </xf>
    <xf numFmtId="10" fontId="4" fillId="2" borderId="0" xfId="0" applyNumberFormat="1" applyFont="1" applyFill="1"/>
    <xf numFmtId="9" fontId="4" fillId="2" borderId="0" xfId="0" applyNumberFormat="1" applyFont="1" applyFill="1" applyAlignment="1">
      <alignment horizontal="right"/>
    </xf>
    <xf numFmtId="9" fontId="4" fillId="2" borderId="0" xfId="82" applyFont="1" applyFill="1"/>
    <xf numFmtId="2" fontId="16" fillId="4" borderId="0" xfId="0" applyNumberFormat="1" applyFont="1" applyFill="1"/>
    <xf numFmtId="0" fontId="4" fillId="2" borderId="43" xfId="0" applyFont="1" applyFill="1" applyBorder="1"/>
    <xf numFmtId="0" fontId="4" fillId="2" borderId="0" xfId="0" applyFont="1" applyFill="1" applyAlignment="1">
      <alignment horizontal="center" vertical="center"/>
    </xf>
    <xf numFmtId="0" fontId="40" fillId="9" borderId="32" xfId="0" applyFont="1" applyFill="1" applyBorder="1" applyAlignment="1">
      <alignment horizontal="center" vertical="center"/>
    </xf>
    <xf numFmtId="0" fontId="40" fillId="0" borderId="0" xfId="0" applyFont="1" applyAlignment="1">
      <alignment horizontal="center" vertical="center"/>
    </xf>
    <xf numFmtId="0" fontId="4" fillId="2" borderId="88" xfId="0" applyFont="1" applyFill="1" applyBorder="1"/>
    <xf numFmtId="0" fontId="4" fillId="2" borderId="34" xfId="0" applyFont="1" applyFill="1" applyBorder="1"/>
    <xf numFmtId="0" fontId="40" fillId="13" borderId="5" xfId="0" applyFont="1" applyFill="1" applyBorder="1" applyAlignment="1">
      <alignment horizontal="center" vertical="center"/>
    </xf>
    <xf numFmtId="0" fontId="40" fillId="13" borderId="63" xfId="0" applyFont="1" applyFill="1" applyBorder="1" applyAlignment="1">
      <alignment horizontal="center" vertical="center"/>
    </xf>
    <xf numFmtId="0" fontId="6" fillId="3" borderId="1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3" xfId="0" applyFont="1" applyFill="1" applyBorder="1" applyAlignment="1">
      <alignment horizontal="center" vertical="center" wrapText="1"/>
    </xf>
    <xf numFmtId="2" fontId="4" fillId="2" borderId="23" xfId="0" applyNumberFormat="1"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2" fontId="16" fillId="2" borderId="13" xfId="0" applyNumberFormat="1"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16" fillId="2" borderId="78" xfId="0" applyFont="1" applyFill="1" applyBorder="1" applyAlignment="1">
      <alignment horizontal="center" vertical="center" wrapText="1"/>
    </xf>
    <xf numFmtId="2" fontId="4" fillId="2" borderId="88" xfId="0" applyNumberFormat="1" applyFont="1" applyFill="1" applyBorder="1" applyAlignment="1">
      <alignment horizontal="center" vertical="center" wrapText="1"/>
    </xf>
    <xf numFmtId="2" fontId="16" fillId="2" borderId="11"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0" fillId="2" borderId="12" xfId="0" applyFont="1" applyFill="1" applyBorder="1" applyAlignment="1">
      <alignment horizontal="center" vertical="center" wrapText="1"/>
    </xf>
    <xf numFmtId="2" fontId="16" fillId="2" borderId="48" xfId="0" applyNumberFormat="1"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 fillId="2" borderId="9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8" xfId="0" applyFont="1" applyFill="1" applyBorder="1" applyAlignment="1">
      <alignment vertical="center" wrapText="1"/>
    </xf>
    <xf numFmtId="2" fontId="16"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2" fontId="16" fillId="2" borderId="2" xfId="0" applyNumberFormat="1" applyFont="1" applyFill="1" applyBorder="1" applyAlignment="1">
      <alignment horizontal="center" vertical="center" wrapText="1"/>
    </xf>
    <xf numFmtId="0" fontId="40" fillId="2" borderId="9" xfId="0" applyFont="1" applyFill="1" applyBorder="1" applyAlignment="1">
      <alignment horizontal="center" vertical="center" wrapText="1"/>
    </xf>
    <xf numFmtId="2" fontId="16" fillId="2" borderId="8" xfId="0" applyNumberFormat="1" applyFont="1" applyFill="1" applyBorder="1" applyAlignment="1">
      <alignment horizontal="center" vertical="center" wrapText="1"/>
    </xf>
    <xf numFmtId="2" fontId="16" fillId="2" borderId="36" xfId="0" applyNumberFormat="1" applyFont="1" applyFill="1" applyBorder="1" applyAlignment="1">
      <alignment horizontal="center" vertical="center" wrapText="1"/>
    </xf>
    <xf numFmtId="0" fontId="4" fillId="2" borderId="11" xfId="0" applyFont="1" applyFill="1" applyBorder="1"/>
    <xf numFmtId="0" fontId="4" fillId="2" borderId="12" xfId="0" applyFont="1" applyFill="1" applyBorder="1" applyAlignment="1">
      <alignment vertical="center" wrapText="1"/>
    </xf>
    <xf numFmtId="2" fontId="16" fillId="2" borderId="10" xfId="0" applyNumberFormat="1" applyFont="1" applyFill="1" applyBorder="1" applyAlignment="1">
      <alignment horizontal="center" vertical="center" wrapText="1"/>
    </xf>
    <xf numFmtId="9" fontId="4" fillId="2" borderId="10" xfId="0" applyNumberFormat="1" applyFont="1" applyFill="1" applyBorder="1" applyAlignment="1">
      <alignment vertical="center" wrapText="1"/>
    </xf>
    <xf numFmtId="0" fontId="4" fillId="2" borderId="48" xfId="0" applyFont="1" applyFill="1" applyBorder="1" applyAlignment="1">
      <alignment horizontal="center" vertical="center" wrapText="1"/>
    </xf>
    <xf numFmtId="0" fontId="4" fillId="2" borderId="13" xfId="0" applyFont="1" applyFill="1" applyBorder="1" applyAlignment="1">
      <alignment vertical="center" wrapText="1"/>
    </xf>
    <xf numFmtId="2" fontId="16" fillId="2" borderId="15" xfId="0" applyNumberFormat="1" applyFont="1" applyFill="1" applyBorder="1" applyAlignment="1">
      <alignment horizontal="center" vertical="center" wrapText="1"/>
    </xf>
    <xf numFmtId="2" fontId="16" fillId="2" borderId="14" xfId="0" applyNumberFormat="1" applyFont="1" applyFill="1" applyBorder="1" applyAlignment="1">
      <alignment horizontal="center" vertical="center" wrapText="1"/>
    </xf>
    <xf numFmtId="2" fontId="4" fillId="2" borderId="12" xfId="0" applyNumberFormat="1"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0" fontId="4" fillId="2" borderId="2" xfId="0" applyFont="1" applyFill="1" applyBorder="1"/>
    <xf numFmtId="0" fontId="4" fillId="2" borderId="9" xfId="0" applyFont="1" applyFill="1" applyBorder="1" applyAlignment="1">
      <alignment vertical="center" wrapText="1"/>
    </xf>
    <xf numFmtId="2" fontId="4" fillId="2" borderId="2" xfId="0" applyNumberFormat="1" applyFont="1" applyFill="1" applyBorder="1" applyAlignment="1">
      <alignment horizontal="center" vertical="center" wrapText="1"/>
    </xf>
    <xf numFmtId="0" fontId="4" fillId="2" borderId="36" xfId="0" applyFont="1" applyFill="1" applyBorder="1" applyAlignment="1">
      <alignment vertical="center" wrapText="1"/>
    </xf>
    <xf numFmtId="0" fontId="4" fillId="2" borderId="87" xfId="0" applyFont="1" applyFill="1" applyBorder="1" applyAlignment="1">
      <alignment horizontal="center" vertical="center" wrapText="1"/>
    </xf>
    <xf numFmtId="0" fontId="4" fillId="2" borderId="38" xfId="0" applyFont="1" applyFill="1" applyBorder="1" applyAlignment="1">
      <alignment horizontal="center" vertical="center" wrapText="1"/>
    </xf>
    <xf numFmtId="2" fontId="4" fillId="2" borderId="10" xfId="0" applyNumberFormat="1" applyFont="1" applyFill="1" applyBorder="1" applyAlignment="1">
      <alignment horizontal="center" vertical="center" wrapText="1"/>
    </xf>
    <xf numFmtId="2" fontId="4" fillId="2" borderId="11" xfId="0" applyNumberFormat="1" applyFont="1" applyFill="1" applyBorder="1" applyAlignment="1">
      <alignment horizontal="center" vertical="center" wrapText="1"/>
    </xf>
    <xf numFmtId="2" fontId="4" fillId="2" borderId="78"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9" xfId="0" applyFont="1" applyFill="1" applyBorder="1" applyAlignment="1">
      <alignment horizontal="center" vertical="center" wrapText="1"/>
    </xf>
    <xf numFmtId="2" fontId="4" fillId="2" borderId="98" xfId="0" applyNumberFormat="1" applyFont="1" applyFill="1" applyBorder="1" applyAlignment="1">
      <alignment horizontal="center" vertical="center" wrapText="1"/>
    </xf>
    <xf numFmtId="0" fontId="20" fillId="2" borderId="38" xfId="0" applyFont="1" applyFill="1" applyBorder="1" applyAlignment="1">
      <alignment horizontal="center" vertical="center" wrapText="1"/>
    </xf>
    <xf numFmtId="2" fontId="4" fillId="2" borderId="39" xfId="0" applyNumberFormat="1"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87"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2" fontId="4" fillId="2" borderId="14" xfId="0" applyNumberFormat="1"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0" fontId="20" fillId="2" borderId="36" xfId="0" applyFont="1" applyFill="1" applyBorder="1" applyAlignment="1">
      <alignment horizontal="center" vertical="center" wrapText="1"/>
    </xf>
    <xf numFmtId="2" fontId="4" fillId="2" borderId="36" xfId="0" applyNumberFormat="1"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0" fontId="4" fillId="2" borderId="9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78" xfId="0" applyFont="1" applyFill="1" applyBorder="1" applyAlignment="1">
      <alignment horizontal="center" vertical="center" wrapText="1"/>
    </xf>
    <xf numFmtId="2" fontId="4" fillId="2" borderId="15" xfId="0" applyNumberFormat="1" applyFont="1" applyFill="1" applyBorder="1" applyAlignment="1">
      <alignment horizontal="center" vertical="center" wrapText="1"/>
    </xf>
    <xf numFmtId="9" fontId="20" fillId="2" borderId="8" xfId="0" applyNumberFormat="1" applyFont="1" applyFill="1" applyBorder="1" applyAlignment="1">
      <alignment horizontal="center" vertical="center" wrapText="1"/>
    </xf>
    <xf numFmtId="9" fontId="20" fillId="2" borderId="2" xfId="0" applyNumberFormat="1" applyFont="1" applyFill="1" applyBorder="1" applyAlignment="1">
      <alignment horizontal="center" vertical="center" wrapText="1"/>
    </xf>
    <xf numFmtId="9" fontId="20" fillId="2" borderId="36" xfId="0" applyNumberFormat="1" applyFont="1" applyFill="1" applyBorder="1" applyAlignment="1">
      <alignment horizontal="center" vertical="center" wrapText="1"/>
    </xf>
    <xf numFmtId="0" fontId="4" fillId="2" borderId="79" xfId="0" applyFont="1" applyFill="1" applyBorder="1" applyAlignment="1">
      <alignment horizontal="center" vertical="center" wrapText="1"/>
    </xf>
    <xf numFmtId="0" fontId="20" fillId="2" borderId="39" xfId="0" applyFont="1" applyFill="1" applyBorder="1" applyAlignment="1">
      <alignment horizontal="center" vertical="center" wrapText="1"/>
    </xf>
    <xf numFmtId="2" fontId="4" fillId="2" borderId="37" xfId="0" applyNumberFormat="1" applyFont="1" applyFill="1" applyBorder="1" applyAlignment="1">
      <alignment horizontal="center" vertical="center" wrapText="1"/>
    </xf>
    <xf numFmtId="9" fontId="20" fillId="2" borderId="87" xfId="0" applyNumberFormat="1" applyFont="1" applyFill="1" applyBorder="1" applyAlignment="1">
      <alignment horizontal="center" vertical="center" wrapText="1"/>
    </xf>
    <xf numFmtId="0" fontId="4" fillId="2" borderId="15" xfId="0" applyFont="1" applyFill="1" applyBorder="1" applyAlignment="1">
      <alignment vertical="center" wrapText="1"/>
    </xf>
    <xf numFmtId="2" fontId="4" fillId="2" borderId="48" xfId="0" applyNumberFormat="1" applyFont="1" applyFill="1" applyBorder="1" applyAlignment="1">
      <alignment horizontal="center" vertical="center" wrapText="1"/>
    </xf>
    <xf numFmtId="0" fontId="4" fillId="2" borderId="14" xfId="0" applyFont="1" applyFill="1" applyBorder="1" applyAlignment="1">
      <alignment vertical="center" wrapText="1"/>
    </xf>
    <xf numFmtId="9" fontId="4" fillId="2" borderId="8" xfId="0" applyNumberFormat="1" applyFont="1" applyFill="1" applyBorder="1" applyAlignment="1">
      <alignment vertical="center" wrapText="1"/>
    </xf>
    <xf numFmtId="9" fontId="4" fillId="2" borderId="2" xfId="0" applyNumberFormat="1" applyFont="1" applyFill="1" applyBorder="1" applyAlignment="1">
      <alignment vertical="center" wrapText="1"/>
    </xf>
    <xf numFmtId="9" fontId="4" fillId="2" borderId="9" xfId="0" applyNumberFormat="1" applyFont="1" applyFill="1" applyBorder="1" applyAlignment="1">
      <alignment vertical="center" wrapText="1"/>
    </xf>
    <xf numFmtId="9" fontId="4" fillId="2" borderId="8" xfId="0"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9" fontId="4" fillId="2" borderId="36"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9" fontId="4" fillId="2" borderId="11" xfId="0" applyNumberFormat="1" applyFont="1" applyFill="1" applyBorder="1" applyAlignment="1">
      <alignment vertical="center" wrapText="1"/>
    </xf>
    <xf numFmtId="9" fontId="4" fillId="2" borderId="12" xfId="0" applyNumberFormat="1" applyFont="1" applyFill="1" applyBorder="1" applyAlignment="1">
      <alignment vertical="center" wrapText="1"/>
    </xf>
    <xf numFmtId="0" fontId="4" fillId="2" borderId="78" xfId="0" applyFont="1" applyFill="1" applyBorder="1" applyAlignment="1">
      <alignment vertical="center" wrapText="1"/>
    </xf>
    <xf numFmtId="0" fontId="4" fillId="2" borderId="94" xfId="0" applyFont="1" applyFill="1" applyBorder="1" applyAlignment="1">
      <alignment horizontal="center" vertical="center" wrapText="1"/>
    </xf>
    <xf numFmtId="2" fontId="4" fillId="2" borderId="43" xfId="0" applyNumberFormat="1" applyFont="1" applyFill="1" applyBorder="1" applyAlignment="1">
      <alignment horizontal="center" vertical="center" wrapText="1"/>
    </xf>
    <xf numFmtId="9" fontId="4" fillId="2" borderId="15" xfId="0" applyNumberFormat="1" applyFont="1" applyFill="1" applyBorder="1" applyAlignment="1">
      <alignment horizontal="center" vertical="center" wrapText="1"/>
    </xf>
    <xf numFmtId="9" fontId="4" fillId="2" borderId="14" xfId="0" applyNumberFormat="1" applyFont="1" applyFill="1" applyBorder="1" applyAlignment="1">
      <alignment vertical="center" wrapText="1"/>
    </xf>
    <xf numFmtId="9" fontId="4" fillId="2" borderId="14" xfId="0" applyNumberFormat="1"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19" xfId="0" applyFont="1" applyFill="1" applyBorder="1" applyAlignment="1">
      <alignment horizontal="center" vertical="center" wrapText="1"/>
    </xf>
    <xf numFmtId="2" fontId="4" fillId="2" borderId="35" xfId="0" applyNumberFormat="1" applyFont="1" applyFill="1" applyBorder="1" applyAlignment="1">
      <alignment horizontal="center" vertical="center" wrapText="1"/>
    </xf>
    <xf numFmtId="2" fontId="4" fillId="2" borderId="21" xfId="0" applyNumberFormat="1" applyFont="1" applyFill="1" applyBorder="1" applyAlignment="1">
      <alignment horizontal="center" vertical="center" wrapText="1"/>
    </xf>
    <xf numFmtId="2" fontId="4" fillId="2" borderId="0" xfId="82" applyNumberFormat="1" applyFont="1" applyFill="1" applyAlignment="1">
      <alignment vertical="center"/>
    </xf>
    <xf numFmtId="1" fontId="4" fillId="2" borderId="0" xfId="82" applyNumberFormat="1" applyFont="1" applyFill="1" applyAlignment="1">
      <alignment vertical="center"/>
    </xf>
    <xf numFmtId="0" fontId="4" fillId="0" borderId="50" xfId="0" applyFont="1" applyBorder="1" applyAlignment="1">
      <alignment horizontal="center" vertical="center" wrapText="1"/>
    </xf>
    <xf numFmtId="0" fontId="4" fillId="0" borderId="62" xfId="0" applyFont="1" applyBorder="1" applyAlignment="1">
      <alignment horizontal="center" vertical="center" wrapText="1"/>
    </xf>
    <xf numFmtId="164" fontId="20" fillId="0" borderId="11" xfId="0" applyNumberFormat="1" applyFont="1" applyBorder="1" applyAlignment="1">
      <alignment horizontal="center" vertical="center" wrapText="1"/>
    </xf>
    <xf numFmtId="0" fontId="4" fillId="0" borderId="45" xfId="0" applyFont="1" applyBorder="1" applyAlignment="1">
      <alignment horizontal="center" vertical="center" wrapText="1"/>
    </xf>
    <xf numFmtId="0" fontId="20" fillId="0" borderId="52"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20" fillId="0" borderId="52"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164" fontId="20"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80" fillId="0" borderId="11" xfId="0" applyFont="1" applyBorder="1" applyAlignment="1">
      <alignment horizontal="center" vertical="center" wrapText="1"/>
    </xf>
    <xf numFmtId="14" fontId="80" fillId="0" borderId="11"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14" fontId="4" fillId="0" borderId="0" xfId="0" applyNumberFormat="1" applyFont="1" applyAlignment="1">
      <alignment vertical="center"/>
    </xf>
    <xf numFmtId="0" fontId="4" fillId="0" borderId="0" xfId="0" applyFont="1" applyAlignment="1">
      <alignment vertical="center" wrapText="1"/>
    </xf>
    <xf numFmtId="0" fontId="2" fillId="0" borderId="0" xfId="0" applyFont="1" applyAlignment="1">
      <alignment wrapText="1"/>
    </xf>
    <xf numFmtId="0" fontId="40" fillId="2" borderId="0" xfId="0" applyFont="1" applyFill="1" applyAlignment="1">
      <alignment horizontal="right" vertical="center"/>
    </xf>
    <xf numFmtId="9" fontId="4" fillId="2" borderId="0" xfId="0" applyNumberFormat="1" applyFont="1" applyFill="1"/>
    <xf numFmtId="9" fontId="4" fillId="2" borderId="0" xfId="0" applyNumberFormat="1" applyFont="1" applyFill="1" applyAlignment="1">
      <alignment vertical="center"/>
    </xf>
    <xf numFmtId="10" fontId="16" fillId="4" borderId="0" xfId="0" applyNumberFormat="1" applyFont="1" applyFill="1"/>
    <xf numFmtId="9" fontId="1" fillId="2" borderId="0" xfId="0" applyNumberFormat="1" applyFont="1" applyFill="1" applyAlignment="1">
      <alignment vertical="center"/>
    </xf>
    <xf numFmtId="10" fontId="4" fillId="2" borderId="0" xfId="0" applyNumberFormat="1" applyFont="1" applyFill="1" applyAlignment="1">
      <alignment horizontal="center" vertical="center"/>
    </xf>
    <xf numFmtId="0" fontId="4" fillId="2" borderId="0" xfId="0" applyFont="1" applyFill="1" applyAlignment="1">
      <alignment horizontal="right" vertical="center"/>
    </xf>
    <xf numFmtId="10" fontId="4" fillId="2" borderId="0" xfId="0" applyNumberFormat="1" applyFont="1" applyFill="1" applyAlignment="1">
      <alignment horizontal="right" vertical="center"/>
    </xf>
    <xf numFmtId="9" fontId="4" fillId="2" borderId="0" xfId="0" applyNumberFormat="1" applyFont="1" applyFill="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center" vertical="center" wrapText="1"/>
    </xf>
    <xf numFmtId="0" fontId="4" fillId="0" borderId="42" xfId="0" applyFont="1" applyBorder="1" applyAlignment="1">
      <alignment horizontal="center" vertical="center" wrapText="1"/>
    </xf>
    <xf numFmtId="10" fontId="11" fillId="0" borderId="3" xfId="30" applyNumberFormat="1" applyFont="1" applyBorder="1" applyAlignment="1">
      <alignment horizontal="left" vertical="center" wrapText="1"/>
    </xf>
    <xf numFmtId="9" fontId="4" fillId="2" borderId="2" xfId="0" applyNumberFormat="1" applyFont="1" applyFill="1" applyBorder="1" applyAlignment="1">
      <alignment horizontal="center" vertical="center"/>
    </xf>
    <xf numFmtId="10" fontId="4" fillId="2" borderId="2" xfId="0" applyNumberFormat="1" applyFont="1" applyFill="1" applyBorder="1" applyAlignment="1">
      <alignment horizontal="center" vertical="center"/>
    </xf>
    <xf numFmtId="9" fontId="40" fillId="2" borderId="2" xfId="0" applyNumberFormat="1" applyFont="1" applyFill="1" applyBorder="1" applyAlignment="1">
      <alignment horizontal="center" vertical="center" wrapText="1"/>
    </xf>
    <xf numFmtId="10"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4" fillId="2" borderId="4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0"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4" fillId="2" borderId="104" xfId="0" applyFont="1" applyFill="1" applyBorder="1" applyAlignment="1">
      <alignment horizontal="center" vertical="center" wrapText="1"/>
    </xf>
    <xf numFmtId="2" fontId="4" fillId="2" borderId="105" xfId="0" applyNumberFormat="1" applyFont="1" applyFill="1" applyBorder="1" applyAlignment="1">
      <alignment horizontal="center" vertical="center" wrapText="1"/>
    </xf>
    <xf numFmtId="2" fontId="4" fillId="2" borderId="106" xfId="0" applyNumberFormat="1"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2" fontId="4" fillId="2" borderId="110"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89" fillId="14" borderId="24" xfId="0" applyFont="1" applyFill="1" applyBorder="1" applyAlignment="1">
      <alignment horizontal="center" vertical="center" wrapText="1"/>
    </xf>
    <xf numFmtId="0" fontId="89" fillId="14" borderId="97" xfId="0" applyFont="1" applyFill="1" applyBorder="1" applyAlignment="1">
      <alignment horizontal="center" vertical="center" wrapText="1"/>
    </xf>
    <xf numFmtId="0" fontId="80" fillId="4" borderId="15" xfId="0" applyFont="1" applyFill="1" applyBorder="1" applyAlignment="1">
      <alignment horizontal="center" vertical="center" wrapText="1"/>
    </xf>
    <xf numFmtId="0" fontId="80" fillId="4" borderId="13" xfId="0" applyFont="1" applyFill="1" applyBorder="1" applyAlignment="1">
      <alignment horizontal="center" vertical="center" wrapText="1"/>
    </xf>
    <xf numFmtId="0" fontId="80" fillId="6" borderId="13" xfId="0" applyFont="1" applyFill="1" applyBorder="1" applyAlignment="1">
      <alignment horizontal="justify" vertical="center" wrapText="1"/>
    </xf>
    <xf numFmtId="0" fontId="80" fillId="6" borderId="2" xfId="0" applyFont="1" applyFill="1" applyBorder="1" applyAlignment="1">
      <alignment horizontal="justify" vertical="center" wrapText="1"/>
    </xf>
    <xf numFmtId="14" fontId="80" fillId="6" borderId="2" xfId="82" applyNumberFormat="1" applyFont="1" applyFill="1" applyBorder="1" applyAlignment="1">
      <alignment horizontal="center" vertical="center" wrapText="1"/>
    </xf>
    <xf numFmtId="0" fontId="80" fillId="4" borderId="2" xfId="0" applyFont="1" applyFill="1" applyBorder="1" applyAlignment="1">
      <alignment horizontal="justify" vertical="center" wrapText="1"/>
    </xf>
    <xf numFmtId="0" fontId="82" fillId="6" borderId="2" xfId="0" applyFont="1" applyFill="1" applyBorder="1" applyAlignment="1">
      <alignment horizontal="justify" vertical="center" wrapText="1"/>
    </xf>
    <xf numFmtId="0" fontId="80" fillId="6" borderId="2" xfId="0" applyFont="1" applyFill="1" applyBorder="1" applyAlignment="1">
      <alignment horizontal="center" vertical="center" wrapText="1"/>
    </xf>
    <xf numFmtId="0" fontId="83" fillId="0" borderId="2" xfId="0" applyFont="1" applyBorder="1" applyAlignment="1">
      <alignment horizontal="center" vertical="center" wrapText="1"/>
    </xf>
    <xf numFmtId="14" fontId="80" fillId="6" borderId="2" xfId="0" applyNumberFormat="1" applyFont="1" applyFill="1" applyBorder="1" applyAlignment="1">
      <alignment horizontal="center" vertical="center" wrapText="1"/>
    </xf>
    <xf numFmtId="0" fontId="80" fillId="6" borderId="36"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2" fillId="6" borderId="2" xfId="0" applyFont="1" applyFill="1" applyBorder="1" applyAlignment="1">
      <alignment horizontal="center" vertical="center" wrapText="1"/>
    </xf>
    <xf numFmtId="0" fontId="80" fillId="0" borderId="2" xfId="0" applyFont="1" applyBorder="1" applyAlignment="1">
      <alignment horizontal="justify" vertical="center" wrapText="1"/>
    </xf>
    <xf numFmtId="0" fontId="82" fillId="4" borderId="2" xfId="0" applyFont="1" applyFill="1" applyBorder="1" applyAlignment="1">
      <alignment horizontal="justify" vertical="center" wrapText="1"/>
    </xf>
    <xf numFmtId="1" fontId="80" fillId="6" borderId="36" xfId="82" applyNumberFormat="1" applyFont="1" applyFill="1" applyBorder="1" applyAlignment="1">
      <alignment horizontal="center" vertical="center" wrapText="1"/>
    </xf>
    <xf numFmtId="0" fontId="80" fillId="4" borderId="10" xfId="0" applyFont="1" applyFill="1" applyBorder="1" applyAlignment="1">
      <alignment horizontal="center" vertical="center" wrapText="1"/>
    </xf>
    <xf numFmtId="0" fontId="80" fillId="4" borderId="11" xfId="0" applyFont="1" applyFill="1" applyBorder="1" applyAlignment="1">
      <alignment horizontal="center" vertical="center" wrapText="1"/>
    </xf>
    <xf numFmtId="1" fontId="80" fillId="4" borderId="11" xfId="0" applyNumberFormat="1" applyFont="1" applyFill="1" applyBorder="1" applyAlignment="1">
      <alignment horizontal="center" vertical="center" wrapText="1"/>
    </xf>
    <xf numFmtId="9" fontId="10" fillId="0" borderId="0" xfId="0" applyNumberFormat="1" applyFont="1" applyAlignment="1">
      <alignment horizontal="center"/>
    </xf>
    <xf numFmtId="9" fontId="80" fillId="6" borderId="2" xfId="82" applyFont="1" applyFill="1" applyBorder="1" applyAlignment="1">
      <alignment horizontal="center" vertical="center" wrapText="1"/>
    </xf>
    <xf numFmtId="1" fontId="89" fillId="6" borderId="2" xfId="82" applyNumberFormat="1" applyFont="1" applyFill="1" applyBorder="1" applyAlignment="1">
      <alignment horizontal="center" vertical="center" wrapText="1"/>
    </xf>
    <xf numFmtId="9" fontId="89" fillId="6" borderId="2" xfId="82" applyFont="1" applyFill="1" applyBorder="1" applyAlignment="1">
      <alignment horizontal="center" vertical="center" wrapText="1"/>
    </xf>
    <xf numFmtId="9" fontId="10" fillId="0" borderId="45" xfId="0" applyNumberFormat="1" applyFont="1" applyBorder="1" applyAlignment="1">
      <alignment horizontal="center"/>
    </xf>
    <xf numFmtId="0" fontId="89" fillId="14" borderId="27" xfId="0" applyFont="1" applyFill="1" applyBorder="1" applyAlignment="1">
      <alignment horizontal="center" vertical="center" wrapText="1"/>
    </xf>
    <xf numFmtId="1" fontId="81" fillId="6" borderId="9" xfId="0" applyNumberFormat="1" applyFont="1" applyFill="1" applyBorder="1" applyAlignment="1">
      <alignment horizontal="center" vertical="center" wrapText="1"/>
    </xf>
    <xf numFmtId="9" fontId="81" fillId="6" borderId="9" xfId="82" applyFont="1" applyFill="1" applyBorder="1" applyAlignment="1">
      <alignment horizontal="center" vertical="center" wrapText="1"/>
    </xf>
    <xf numFmtId="0" fontId="82" fillId="4" borderId="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left" vertical="center" wrapText="1"/>
    </xf>
    <xf numFmtId="0" fontId="16" fillId="0" borderId="35" xfId="0" applyFont="1" applyBorder="1" applyAlignment="1">
      <alignment horizontal="left" vertical="center" wrapText="1"/>
    </xf>
    <xf numFmtId="0" fontId="4" fillId="2" borderId="20" xfId="0" applyFont="1" applyFill="1" applyBorder="1" applyAlignment="1">
      <alignment horizontal="center" vertical="center" wrapText="1"/>
    </xf>
    <xf numFmtId="0" fontId="1" fillId="0" borderId="0" xfId="0" applyFont="1" applyAlignment="1">
      <alignment horizontal="center" vertical="center" wrapText="1"/>
    </xf>
    <xf numFmtId="0" fontId="1" fillId="0" borderId="44"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78" fillId="0" borderId="0" xfId="4" applyFont="1" applyFill="1" applyAlignment="1">
      <alignment vertical="center"/>
    </xf>
    <xf numFmtId="0" fontId="1" fillId="0" borderId="0" xfId="0" applyFont="1" applyAlignment="1">
      <alignmen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70" xfId="0" applyFont="1" applyBorder="1" applyAlignment="1">
      <alignment horizontal="left" vertical="center" wrapText="1"/>
    </xf>
    <xf numFmtId="0" fontId="4" fillId="2" borderId="64"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70" xfId="0" applyFont="1" applyFill="1" applyBorder="1" applyAlignment="1">
      <alignment horizontal="left" vertical="center" wrapText="1"/>
    </xf>
    <xf numFmtId="0" fontId="20" fillId="7" borderId="64" xfId="0" applyFont="1" applyFill="1" applyBorder="1" applyAlignment="1">
      <alignment horizontal="left" vertical="center" wrapText="1"/>
    </xf>
    <xf numFmtId="0" fontId="20" fillId="7" borderId="65" xfId="0" applyFont="1" applyFill="1" applyBorder="1" applyAlignment="1">
      <alignment horizontal="left" vertical="center" wrapText="1"/>
    </xf>
    <xf numFmtId="0" fontId="20" fillId="7" borderId="65" xfId="0" applyFont="1" applyFill="1" applyBorder="1" applyAlignment="1">
      <alignment horizontal="left" vertical="center"/>
    </xf>
    <xf numFmtId="0" fontId="20" fillId="7" borderId="70" xfId="0" applyFont="1" applyFill="1" applyBorder="1" applyAlignment="1">
      <alignment horizontal="left" vertical="center" wrapText="1"/>
    </xf>
    <xf numFmtId="0" fontId="20" fillId="0" borderId="65" xfId="0" applyFont="1" applyBorder="1" applyAlignment="1">
      <alignment horizontal="left" vertical="center" wrapText="1"/>
    </xf>
    <xf numFmtId="0" fontId="20" fillId="0" borderId="70" xfId="0" applyFont="1" applyBorder="1" applyAlignment="1">
      <alignment horizontal="left" vertical="center" wrapText="1"/>
    </xf>
    <xf numFmtId="0" fontId="20" fillId="0" borderId="64" xfId="0" applyFont="1" applyBorder="1" applyAlignment="1">
      <alignment horizontal="left" vertical="center" wrapText="1"/>
    </xf>
    <xf numFmtId="0" fontId="16" fillId="0" borderId="65" xfId="0" applyFont="1" applyBorder="1" applyAlignment="1">
      <alignment horizontal="left" vertical="center" wrapText="1"/>
    </xf>
    <xf numFmtId="0" fontId="20" fillId="0" borderId="66" xfId="0" applyFont="1" applyBorder="1" applyAlignment="1">
      <alignment horizontal="left" vertical="center" wrapText="1"/>
    </xf>
    <xf numFmtId="0" fontId="19" fillId="0" borderId="18" xfId="0" applyFont="1" applyBorder="1" applyAlignment="1">
      <alignment horizontal="justify" vertical="center" wrapText="1"/>
    </xf>
    <xf numFmtId="0" fontId="19" fillId="0" borderId="36" xfId="0" applyFont="1" applyBorder="1" applyAlignment="1">
      <alignment horizontal="justify" vertical="center" wrapText="1"/>
    </xf>
    <xf numFmtId="0" fontId="19" fillId="0" borderId="78" xfId="0" applyFont="1" applyBorder="1" applyAlignment="1">
      <alignment horizontal="justify" vertical="center" wrapText="1"/>
    </xf>
    <xf numFmtId="0" fontId="1" fillId="0" borderId="2" xfId="0" applyFont="1" applyBorder="1" applyAlignment="1">
      <alignment horizontal="left" vertical="center" wrapText="1"/>
    </xf>
    <xf numFmtId="0" fontId="11" fillId="2" borderId="0" xfId="0" applyFont="1" applyFill="1"/>
    <xf numFmtId="0" fontId="11" fillId="2" borderId="0" xfId="0" applyFont="1" applyFill="1" applyAlignment="1">
      <alignment horizontal="left"/>
    </xf>
    <xf numFmtId="0" fontId="63" fillId="2" borderId="4" xfId="0" applyFont="1"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alignment horizontal="left"/>
    </xf>
    <xf numFmtId="0" fontId="78" fillId="2" borderId="0" xfId="4" applyFont="1" applyFill="1" applyAlignment="1">
      <alignment horizontal="center"/>
    </xf>
    <xf numFmtId="0" fontId="1" fillId="2" borderId="0" xfId="0" applyFont="1" applyFill="1" applyAlignment="1">
      <alignment vertical="center"/>
    </xf>
    <xf numFmtId="0" fontId="10" fillId="2" borderId="0" xfId="0" applyFont="1" applyFill="1"/>
    <xf numFmtId="0" fontId="41" fillId="0" borderId="2" xfId="0" applyFont="1" applyBorder="1" applyAlignment="1">
      <alignment horizontal="center" vertical="center" wrapText="1"/>
    </xf>
    <xf numFmtId="9" fontId="41" fillId="0" borderId="2" xfId="0" applyNumberFormat="1" applyFont="1" applyBorder="1" applyAlignment="1">
      <alignment horizontal="center" vertical="center" wrapText="1"/>
    </xf>
    <xf numFmtId="0" fontId="1" fillId="2" borderId="0" xfId="0" applyFont="1" applyFill="1" applyAlignment="1">
      <alignment vertical="center" wrapText="1"/>
    </xf>
    <xf numFmtId="0" fontId="10" fillId="0" borderId="2" xfId="0" applyFont="1" applyBorder="1" applyAlignment="1">
      <alignment horizontal="center" vertical="center" wrapText="1"/>
    </xf>
    <xf numFmtId="9" fontId="10" fillId="0" borderId="2" xfId="82" applyFont="1" applyFill="1" applyBorder="1" applyAlignment="1">
      <alignment horizontal="center" vertical="center"/>
    </xf>
    <xf numFmtId="9" fontId="1" fillId="2" borderId="0" xfId="0" applyNumberFormat="1" applyFont="1" applyFill="1" applyAlignment="1">
      <alignment vertical="center" wrapText="1"/>
    </xf>
    <xf numFmtId="9" fontId="1" fillId="0" borderId="2" xfId="82" applyFont="1" applyFill="1" applyBorder="1" applyAlignment="1">
      <alignment horizontal="center"/>
    </xf>
    <xf numFmtId="9" fontId="1" fillId="0" borderId="2" xfId="82" applyFont="1" applyFill="1" applyBorder="1"/>
    <xf numFmtId="9" fontId="10" fillId="0" borderId="2" xfId="82" applyFont="1" applyFill="1" applyBorder="1" applyAlignment="1">
      <alignment vertical="center"/>
    </xf>
    <xf numFmtId="164" fontId="10" fillId="0" borderId="2" xfId="82" applyNumberFormat="1" applyFont="1" applyFill="1" applyBorder="1" applyAlignment="1">
      <alignment vertical="center"/>
    </xf>
    <xf numFmtId="0" fontId="1" fillId="0" borderId="0" xfId="0" applyFont="1" applyAlignment="1">
      <alignment horizontal="left"/>
    </xf>
    <xf numFmtId="0" fontId="11" fillId="2" borderId="0" xfId="0" applyFont="1" applyFill="1" applyAlignment="1">
      <alignment horizontal="center"/>
    </xf>
    <xf numFmtId="0" fontId="1" fillId="2" borderId="0" xfId="0" applyFont="1" applyFill="1" applyAlignment="1">
      <alignment wrapText="1"/>
    </xf>
    <xf numFmtId="0" fontId="1" fillId="0" borderId="0" xfId="0" applyFont="1" applyAlignment="1">
      <alignment horizontal="center"/>
    </xf>
    <xf numFmtId="0" fontId="36" fillId="2" borderId="4" xfId="0" applyFont="1" applyFill="1" applyBorder="1" applyAlignment="1">
      <alignment horizontal="center" vertical="center"/>
    </xf>
    <xf numFmtId="0" fontId="1" fillId="2" borderId="13" xfId="0" applyFont="1" applyFill="1" applyBorder="1" applyAlignment="1">
      <alignment vertical="center" wrapText="1"/>
    </xf>
    <xf numFmtId="0" fontId="41" fillId="2" borderId="2" xfId="0" applyFont="1" applyFill="1" applyBorder="1" applyAlignment="1">
      <alignment horizontal="center" vertical="center" wrapText="1"/>
    </xf>
    <xf numFmtId="0" fontId="10" fillId="2" borderId="2" xfId="0" applyFont="1" applyFill="1" applyBorder="1" applyAlignment="1">
      <alignment vertical="center"/>
    </xf>
    <xf numFmtId="0" fontId="10" fillId="2" borderId="9" xfId="0" applyFont="1" applyFill="1" applyBorder="1" applyAlignment="1">
      <alignment vertical="center"/>
    </xf>
    <xf numFmtId="0" fontId="1" fillId="2" borderId="11" xfId="0" applyFont="1" applyFill="1" applyBorder="1" applyAlignment="1">
      <alignment horizontal="center"/>
    </xf>
    <xf numFmtId="0" fontId="1" fillId="4" borderId="0" xfId="0" applyFont="1" applyFill="1"/>
    <xf numFmtId="0" fontId="11" fillId="4" borderId="0" xfId="0" applyFont="1" applyFill="1"/>
    <xf numFmtId="0" fontId="96" fillId="4" borderId="4" xfId="0" applyFont="1" applyFill="1" applyBorder="1" applyAlignment="1">
      <alignment horizontal="center" vertical="center"/>
    </xf>
    <xf numFmtId="0" fontId="97" fillId="4" borderId="0" xfId="4" applyFont="1" applyFill="1" applyBorder="1" applyAlignment="1">
      <alignment horizontal="center"/>
    </xf>
    <xf numFmtId="0" fontId="97" fillId="4" borderId="0" xfId="4" applyFont="1" applyFill="1" applyBorder="1" applyAlignment="1"/>
    <xf numFmtId="0" fontId="1" fillId="4" borderId="0" xfId="0" applyFont="1" applyFill="1" applyAlignment="1">
      <alignment vertical="center"/>
    </xf>
    <xf numFmtId="0" fontId="6" fillId="2" borderId="2" xfId="0" applyFont="1" applyFill="1" applyBorder="1" applyAlignment="1">
      <alignment horizontal="center" vertical="center" wrapText="1"/>
    </xf>
    <xf numFmtId="0" fontId="1" fillId="6" borderId="0" xfId="0" applyFont="1" applyFill="1"/>
    <xf numFmtId="0" fontId="6" fillId="0" borderId="45"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xf numFmtId="0" fontId="11" fillId="7" borderId="2" xfId="0" applyFont="1" applyFill="1" applyBorder="1" applyAlignment="1">
      <alignment horizontal="left" vertical="center" wrapText="1"/>
    </xf>
    <xf numFmtId="0" fontId="16" fillId="0" borderId="2" xfId="0" applyFont="1" applyBorder="1" applyAlignment="1">
      <alignment horizontal="center" vertical="center"/>
    </xf>
    <xf numFmtId="0" fontId="6" fillId="0" borderId="2" xfId="0" applyFont="1" applyBorder="1" applyAlignment="1">
      <alignment horizontal="center" vertical="center"/>
    </xf>
    <xf numFmtId="0" fontId="78" fillId="2" borderId="0" xfId="4" applyFont="1" applyFill="1" applyBorder="1" applyAlignment="1">
      <alignment horizontal="center" vertical="center"/>
    </xf>
    <xf numFmtId="0" fontId="10" fillId="2" borderId="4" xfId="0" applyFont="1" applyFill="1" applyBorder="1" applyAlignment="1">
      <alignment horizontal="center" vertical="center"/>
    </xf>
    <xf numFmtId="0" fontId="1" fillId="2" borderId="2" xfId="0" applyFont="1" applyFill="1" applyBorder="1" applyAlignment="1">
      <alignment wrapText="1"/>
    </xf>
    <xf numFmtId="0" fontId="1"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11" fillId="0" borderId="13" xfId="0" applyFont="1" applyBorder="1" applyAlignment="1">
      <alignment horizontal="center" vertical="center" wrapText="1"/>
    </xf>
    <xf numFmtId="9" fontId="11" fillId="0" borderId="45"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1" fillId="0" borderId="8" xfId="0" applyFont="1" applyBorder="1"/>
    <xf numFmtId="0" fontId="4" fillId="0" borderId="8" xfId="0" applyFont="1" applyBorder="1"/>
    <xf numFmtId="0" fontId="16" fillId="0" borderId="4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6" fillId="3" borderId="12" xfId="0" applyFont="1" applyFill="1" applyBorder="1" applyAlignment="1">
      <alignment horizontal="center" vertical="center" wrapText="1"/>
    </xf>
    <xf numFmtId="9" fontId="40" fillId="2" borderId="45" xfId="0" applyNumberFormat="1" applyFont="1" applyFill="1" applyBorder="1" applyAlignment="1">
      <alignment horizontal="center" vertical="center" wrapText="1"/>
    </xf>
    <xf numFmtId="0" fontId="6" fillId="0" borderId="42" xfId="0" applyFont="1" applyBorder="1" applyAlignment="1">
      <alignment horizontal="center" vertical="center" wrapText="1"/>
    </xf>
    <xf numFmtId="10" fontId="16" fillId="0" borderId="42" xfId="0" applyNumberFormat="1" applyFont="1" applyBorder="1" applyAlignment="1">
      <alignment horizontal="center" vertical="center" wrapText="1"/>
    </xf>
    <xf numFmtId="0" fontId="16" fillId="0" borderId="42" xfId="0" applyFont="1" applyBorder="1" applyAlignment="1">
      <alignment horizontal="center" vertical="center" wrapText="1"/>
    </xf>
    <xf numFmtId="0" fontId="6" fillId="3" borderId="78" xfId="0" applyFont="1" applyFill="1" applyBorder="1" applyAlignment="1">
      <alignment horizontal="center" vertical="center" wrapText="1"/>
    </xf>
    <xf numFmtId="0" fontId="6" fillId="3" borderId="11" xfId="0" applyFont="1" applyFill="1" applyBorder="1" applyAlignment="1">
      <alignment horizontal="center" vertical="center" wrapText="1"/>
    </xf>
    <xf numFmtId="9" fontId="98" fillId="15" borderId="9" xfId="107" applyNumberFormat="1" applyFont="1" applyFill="1" applyBorder="1" applyAlignment="1">
      <alignment horizontal="center" vertical="center" wrapText="1"/>
    </xf>
    <xf numFmtId="9" fontId="4" fillId="0" borderId="51"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16" fillId="6" borderId="23"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21" xfId="0" applyFont="1" applyFill="1" applyBorder="1" applyAlignment="1">
      <alignment vertical="center" wrapText="1"/>
    </xf>
    <xf numFmtId="0" fontId="4" fillId="2" borderId="35" xfId="0" applyFont="1" applyFill="1" applyBorder="1" applyAlignment="1">
      <alignment vertical="center" wrapText="1"/>
    </xf>
    <xf numFmtId="0" fontId="4" fillId="2" borderId="98"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20" fillId="2" borderId="88"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20" fillId="2" borderId="95"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20" xfId="0" applyFont="1" applyFill="1" applyBorder="1" applyAlignment="1">
      <alignment vertical="center" wrapText="1"/>
    </xf>
    <xf numFmtId="0" fontId="20" fillId="2" borderId="2" xfId="0" applyFont="1" applyFill="1" applyBorder="1" applyAlignment="1">
      <alignment horizontal="left" vertical="center" wrapText="1"/>
    </xf>
    <xf numFmtId="0" fontId="4" fillId="2" borderId="9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2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0" borderId="123" xfId="0" applyFont="1" applyBorder="1" applyAlignment="1">
      <alignment horizontal="center" vertical="center" wrapText="1"/>
    </xf>
    <xf numFmtId="0" fontId="11" fillId="0" borderId="70" xfId="0" applyFont="1" applyBorder="1" applyAlignment="1">
      <alignment horizontal="center" vertical="center" wrapText="1"/>
    </xf>
    <xf numFmtId="0" fontId="80" fillId="2" borderId="11" xfId="0" applyFont="1" applyFill="1" applyBorder="1" applyAlignment="1">
      <alignment horizontal="center" vertical="center" wrapText="1"/>
    </xf>
    <xf numFmtId="0" fontId="80" fillId="6" borderId="11" xfId="0" applyFont="1" applyFill="1" applyBorder="1" applyAlignment="1">
      <alignment horizontal="justify" vertical="center" wrapText="1"/>
    </xf>
    <xf numFmtId="9" fontId="80" fillId="4" borderId="2" xfId="82" applyFont="1" applyFill="1" applyBorder="1" applyAlignment="1">
      <alignment horizontal="center" vertical="center" wrapText="1"/>
    </xf>
    <xf numFmtId="9" fontId="80" fillId="4" borderId="11" xfId="82" applyFont="1" applyFill="1" applyBorder="1" applyAlignment="1">
      <alignment horizontal="center" vertical="center" wrapText="1"/>
    </xf>
    <xf numFmtId="1" fontId="80" fillId="6" borderId="3" xfId="82" applyNumberFormat="1" applyFont="1" applyFill="1" applyBorder="1" applyAlignment="1">
      <alignment horizontal="center" vertical="center" wrapText="1"/>
    </xf>
    <xf numFmtId="0" fontId="82" fillId="4" borderId="17" xfId="0" applyFont="1" applyFill="1" applyBorder="1" applyAlignment="1">
      <alignment horizontal="center" vertical="center" wrapText="1"/>
    </xf>
    <xf numFmtId="1" fontId="80" fillId="6" borderId="19" xfId="82" applyNumberFormat="1" applyFont="1" applyFill="1" applyBorder="1" applyAlignment="1">
      <alignment horizontal="center" vertical="center" wrapText="1"/>
    </xf>
    <xf numFmtId="9" fontId="80" fillId="6" borderId="3" xfId="82" applyFont="1" applyFill="1" applyBorder="1" applyAlignment="1">
      <alignment horizontal="center" vertical="center" wrapText="1"/>
    </xf>
    <xf numFmtId="1" fontId="89" fillId="6" borderId="3" xfId="82" applyNumberFormat="1" applyFont="1" applyFill="1" applyBorder="1" applyAlignment="1">
      <alignment horizontal="center" vertical="center" wrapText="1"/>
    </xf>
    <xf numFmtId="9" fontId="98" fillId="15" borderId="17" xfId="107" applyNumberFormat="1" applyFont="1" applyFill="1" applyBorder="1" applyAlignment="1">
      <alignment horizontal="center" vertical="center" wrapText="1"/>
    </xf>
    <xf numFmtId="9" fontId="100" fillId="15" borderId="2" xfId="107" applyNumberFormat="1" applyFont="1" applyFill="1" applyBorder="1" applyAlignment="1">
      <alignment horizontal="center" vertical="center" wrapText="1"/>
    </xf>
    <xf numFmtId="9" fontId="80" fillId="6" borderId="36" xfId="82" applyFont="1" applyFill="1" applyBorder="1" applyAlignment="1">
      <alignment horizontal="center" vertical="center" wrapText="1"/>
    </xf>
    <xf numFmtId="14" fontId="80" fillId="6" borderId="14" xfId="82" applyNumberFormat="1" applyFont="1" applyFill="1" applyBorder="1" applyAlignment="1">
      <alignment horizontal="center" vertical="center" wrapText="1"/>
    </xf>
    <xf numFmtId="14" fontId="80" fillId="6" borderId="9" xfId="82" applyNumberFormat="1" applyFont="1" applyFill="1" applyBorder="1" applyAlignment="1">
      <alignment horizontal="center" vertical="center" wrapText="1"/>
    </xf>
    <xf numFmtId="14" fontId="80" fillId="4" borderId="9" xfId="0" applyNumberFormat="1" applyFont="1" applyFill="1" applyBorder="1" applyAlignment="1">
      <alignment horizontal="center" vertical="center" wrapText="1"/>
    </xf>
    <xf numFmtId="14" fontId="80" fillId="0" borderId="9" xfId="0" applyNumberFormat="1" applyFont="1" applyBorder="1" applyAlignment="1">
      <alignment horizontal="center" vertical="center" wrapText="1"/>
    </xf>
    <xf numFmtId="14" fontId="80" fillId="6" borderId="9" xfId="0" applyNumberFormat="1" applyFont="1" applyFill="1" applyBorder="1" applyAlignment="1">
      <alignment horizontal="center" vertical="center" wrapText="1"/>
    </xf>
    <xf numFmtId="0" fontId="80" fillId="6" borderId="11" xfId="0" applyFont="1" applyFill="1" applyBorder="1" applyAlignment="1">
      <alignment horizontal="center" vertical="center" wrapText="1"/>
    </xf>
    <xf numFmtId="14" fontId="80" fillId="0" borderId="1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40" fillId="10"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0" fillId="0" borderId="2" xfId="0" applyFont="1" applyBorder="1" applyAlignment="1">
      <alignment horizontal="center" vertical="center" wrapText="1"/>
    </xf>
    <xf numFmtId="0" fontId="68" fillId="0" borderId="2" xfId="0" applyFont="1" applyBorder="1" applyAlignment="1">
      <alignment horizontal="center" vertical="center" wrapText="1"/>
    </xf>
    <xf numFmtId="0" fontId="6" fillId="10" borderId="2" xfId="0" applyFont="1" applyFill="1" applyBorder="1" applyAlignment="1">
      <alignment horizontal="center" vertical="center" wrapText="1"/>
    </xf>
    <xf numFmtId="0" fontId="34" fillId="0" borderId="0" xfId="0" applyFont="1" applyAlignment="1">
      <alignment horizontal="center" vertical="top" wrapText="1"/>
    </xf>
    <xf numFmtId="0" fontId="34" fillId="0" borderId="80" xfId="0" applyFont="1" applyBorder="1" applyAlignment="1">
      <alignment horizontal="center" vertical="top" wrapText="1"/>
    </xf>
    <xf numFmtId="0" fontId="0" fillId="0" borderId="0" xfId="0" applyAlignment="1">
      <alignment horizontal="center" vertical="center" wrapText="1"/>
    </xf>
    <xf numFmtId="0" fontId="59" fillId="0" borderId="0" xfId="0" applyFont="1" applyAlignment="1">
      <alignment horizontal="center" vertical="center" wrapText="1"/>
    </xf>
    <xf numFmtId="0" fontId="61" fillId="0" borderId="0" xfId="0" applyFont="1" applyAlignment="1">
      <alignment horizontal="center" vertical="center" wrapText="1"/>
    </xf>
    <xf numFmtId="0" fontId="86" fillId="0" borderId="0" xfId="0" applyFont="1" applyAlignment="1">
      <alignment horizontal="center" vertical="center" wrapText="1"/>
    </xf>
    <xf numFmtId="0" fontId="87" fillId="0" borderId="0" xfId="0" applyFont="1" applyAlignment="1">
      <alignment horizontal="center" vertical="center" wrapText="1"/>
    </xf>
    <xf numFmtId="0" fontId="38" fillId="0" borderId="0" xfId="0" applyFont="1" applyAlignment="1">
      <alignment horizontal="center" vertical="top"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63" xfId="0" applyBorder="1" applyAlignment="1">
      <alignment horizontal="center" vertical="center" wrapText="1"/>
    </xf>
    <xf numFmtId="0" fontId="0" fillId="0" borderId="6" xfId="0" applyBorder="1" applyAlignment="1">
      <alignment horizontal="center" vertical="center" wrapText="1"/>
    </xf>
    <xf numFmtId="0" fontId="0" fillId="0" borderId="34" xfId="0" applyBorder="1" applyAlignment="1">
      <alignment horizontal="center" vertical="center" wrapText="1"/>
    </xf>
    <xf numFmtId="0" fontId="36" fillId="0" borderId="5"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93" xfId="0" applyFont="1" applyBorder="1" applyAlignment="1">
      <alignment horizontal="center" vertical="center" wrapText="1"/>
    </xf>
    <xf numFmtId="0" fontId="36" fillId="0" borderId="48" xfId="0" applyFont="1" applyBorder="1" applyAlignment="1">
      <alignment horizontal="center" vertical="center" wrapText="1"/>
    </xf>
    <xf numFmtId="0" fontId="37" fillId="0" borderId="14"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9" xfId="0" applyFont="1" applyBorder="1" applyAlignment="1">
      <alignment horizontal="center" vertical="center" wrapText="1"/>
    </xf>
    <xf numFmtId="0" fontId="36" fillId="0" borderId="78" xfId="0" applyFont="1" applyBorder="1" applyAlignment="1">
      <alignment horizontal="center" vertical="center" wrapText="1"/>
    </xf>
    <xf numFmtId="0" fontId="37" fillId="0" borderId="12" xfId="0" applyFont="1" applyBorder="1" applyAlignment="1">
      <alignment horizontal="center" vertical="center" wrapText="1"/>
    </xf>
    <xf numFmtId="0" fontId="40" fillId="0" borderId="25" xfId="0" applyFont="1" applyBorder="1" applyAlignment="1">
      <alignment horizontal="left" vertical="center" wrapText="1"/>
    </xf>
    <xf numFmtId="0" fontId="40" fillId="0" borderId="85" xfId="0" applyFont="1" applyBorder="1" applyAlignment="1">
      <alignment horizontal="left" vertical="center" wrapText="1"/>
    </xf>
    <xf numFmtId="0" fontId="40" fillId="0" borderId="46" xfId="0" applyFont="1" applyBorder="1" applyAlignment="1">
      <alignment horizontal="left" vertical="center" wrapText="1"/>
    </xf>
    <xf numFmtId="0" fontId="88" fillId="0" borderId="65" xfId="4" applyFont="1" applyFill="1" applyBorder="1" applyAlignment="1">
      <alignment horizontal="center" vertical="center" wrapText="1"/>
    </xf>
    <xf numFmtId="0" fontId="88" fillId="0" borderId="66" xfId="4" applyFont="1" applyFill="1" applyBorder="1" applyAlignment="1">
      <alignment horizontal="center" vertical="center" wrapText="1"/>
    </xf>
    <xf numFmtId="0" fontId="19" fillId="0" borderId="7" xfId="0" applyFont="1" applyBorder="1" applyAlignment="1">
      <alignment horizontal="left" vertical="center" wrapText="1"/>
    </xf>
    <xf numFmtId="0" fontId="19" fillId="0" borderId="80" xfId="0" applyFont="1" applyBorder="1" applyAlignment="1">
      <alignment horizontal="left" vertical="center" wrapText="1"/>
    </xf>
    <xf numFmtId="0" fontId="19" fillId="0" borderId="81" xfId="0" applyFont="1" applyBorder="1" applyAlignment="1">
      <alignment horizontal="left" vertical="center" wrapText="1"/>
    </xf>
    <xf numFmtId="0" fontId="19" fillId="0" borderId="35" xfId="0" applyFont="1" applyBorder="1" applyAlignment="1">
      <alignment horizontal="left" vertical="center" wrapText="1"/>
    </xf>
    <xf numFmtId="0" fontId="19" fillId="0" borderId="85" xfId="0" applyFont="1" applyBorder="1" applyAlignment="1">
      <alignment horizontal="left" vertical="center" wrapText="1"/>
    </xf>
    <xf numFmtId="0" fontId="19" fillId="0" borderId="46" xfId="0" applyFont="1" applyBorder="1" applyAlignment="1">
      <alignment horizontal="left" vertical="center" wrapText="1"/>
    </xf>
    <xf numFmtId="0" fontId="88" fillId="0" borderId="50" xfId="4" applyFont="1" applyFill="1" applyBorder="1" applyAlignment="1">
      <alignment horizontal="center" vertical="center" wrapText="1"/>
    </xf>
    <xf numFmtId="0" fontId="88" fillId="0" borderId="70" xfId="4"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30" xfId="0" applyFont="1" applyBorder="1" applyAlignment="1">
      <alignment horizontal="left" vertical="center" wrapText="1"/>
    </xf>
    <xf numFmtId="0" fontId="19" fillId="0" borderId="33" xfId="0" applyFont="1" applyBorder="1" applyAlignment="1">
      <alignment horizontal="left" vertical="center" wrapText="1"/>
    </xf>
    <xf numFmtId="0" fontId="17" fillId="0" borderId="36" xfId="0" applyFont="1" applyBorder="1" applyAlignment="1">
      <alignment horizontal="left" vertical="center" wrapText="1"/>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7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8" fillId="0" borderId="74" xfId="4"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89" xfId="0" applyFont="1" applyBorder="1" applyAlignment="1">
      <alignment horizontal="left" vertical="center" wrapText="1"/>
    </xf>
    <xf numFmtId="0" fontId="4" fillId="0" borderId="36"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88" fillId="0" borderId="79" xfId="4" applyFont="1" applyFill="1" applyBorder="1" applyAlignment="1">
      <alignment horizontal="center" vertical="center" wrapText="1"/>
    </xf>
    <xf numFmtId="0" fontId="88" fillId="0" borderId="25" xfId="4" applyFont="1" applyFill="1" applyBorder="1" applyAlignment="1">
      <alignment horizontal="center" vertical="center" wrapText="1"/>
    </xf>
    <xf numFmtId="0" fontId="4" fillId="0" borderId="4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6"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78"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88" fillId="0" borderId="49" xfId="4"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45" xfId="0" applyFont="1" applyBorder="1" applyAlignment="1">
      <alignment horizontal="left" vertical="center" wrapText="1"/>
    </xf>
    <xf numFmtId="0" fontId="4" fillId="0" borderId="52"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left" vertical="center" wrapText="1"/>
    </xf>
    <xf numFmtId="0" fontId="4" fillId="0" borderId="85" xfId="0" applyFont="1" applyBorder="1" applyAlignment="1">
      <alignment horizontal="left" vertical="center" wrapText="1"/>
    </xf>
    <xf numFmtId="0" fontId="4" fillId="0" borderId="46" xfId="0" applyFont="1" applyBorder="1" applyAlignment="1">
      <alignment horizontal="left" vertical="center" wrapText="1"/>
    </xf>
    <xf numFmtId="0" fontId="88" fillId="0" borderId="64" xfId="4" applyFont="1" applyFill="1" applyBorder="1" applyAlignment="1">
      <alignment horizontal="center" vertical="center" wrapText="1"/>
    </xf>
    <xf numFmtId="0" fontId="16" fillId="2" borderId="79" xfId="0" applyFont="1" applyFill="1" applyBorder="1" applyAlignment="1">
      <alignment horizontal="left" vertical="center" wrapText="1"/>
    </xf>
    <xf numFmtId="0" fontId="16" fillId="2" borderId="80" xfId="0" applyFont="1" applyFill="1" applyBorder="1" applyAlignment="1">
      <alignment horizontal="left" vertical="center" wrapText="1"/>
    </xf>
    <xf numFmtId="0" fontId="16" fillId="2" borderId="81"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8" fillId="0" borderId="49" xfId="4" applyFont="1" applyBorder="1" applyAlignment="1">
      <alignment horizontal="center" vertical="center" wrapText="1"/>
    </xf>
    <xf numFmtId="0" fontId="88" fillId="0" borderId="6" xfId="4" applyFont="1" applyBorder="1" applyAlignment="1">
      <alignment horizontal="center" vertical="center" wrapText="1"/>
    </xf>
    <xf numFmtId="0" fontId="17" fillId="0" borderId="83" xfId="0" applyFont="1" applyBorder="1" applyAlignment="1">
      <alignment horizontal="left" vertical="center" wrapText="1"/>
    </xf>
    <xf numFmtId="0" fontId="17" fillId="0" borderId="48" xfId="0" applyFont="1" applyBorder="1" applyAlignment="1">
      <alignment horizontal="left" vertical="center" wrapText="1"/>
    </xf>
    <xf numFmtId="0" fontId="40" fillId="0" borderId="8"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1" fillId="0" borderId="78" xfId="0" applyFont="1" applyBorder="1" applyAlignment="1">
      <alignment horizontal="left" vertical="center" wrapText="1"/>
    </xf>
    <xf numFmtId="0" fontId="1" fillId="0" borderId="12" xfId="0" applyFont="1" applyBorder="1" applyAlignment="1">
      <alignment horizontal="left" vertical="center" wrapText="1"/>
    </xf>
    <xf numFmtId="0" fontId="20" fillId="0" borderId="36" xfId="0" applyFont="1" applyBorder="1" applyAlignment="1">
      <alignment horizontal="left" vertical="center" wrapText="1"/>
    </xf>
    <xf numFmtId="0" fontId="20" fillId="0" borderId="9" xfId="0" applyFont="1" applyBorder="1" applyAlignment="1">
      <alignment horizontal="left" vertical="center" wrapText="1"/>
    </xf>
    <xf numFmtId="0" fontId="20" fillId="7" borderId="36"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36" xfId="0" applyFont="1" applyFill="1" applyBorder="1" applyAlignment="1">
      <alignment vertical="center" wrapText="1"/>
    </xf>
    <xf numFmtId="0" fontId="20" fillId="7" borderId="9" xfId="0" applyFont="1" applyFill="1" applyBorder="1" applyAlignment="1">
      <alignment vertical="center" wrapText="1"/>
    </xf>
    <xf numFmtId="0" fontId="1"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20" fillId="7" borderId="48" xfId="0" applyFont="1" applyFill="1" applyBorder="1" applyAlignment="1">
      <alignment vertical="center" wrapText="1"/>
    </xf>
    <xf numFmtId="0" fontId="20" fillId="7" borderId="14" xfId="0" applyFont="1" applyFill="1" applyBorder="1" applyAlignment="1">
      <alignment vertical="center" wrapText="1"/>
    </xf>
    <xf numFmtId="0" fontId="20" fillId="0" borderId="78" xfId="0" applyFont="1" applyBorder="1" applyAlignment="1">
      <alignment horizontal="left" vertical="center" wrapText="1"/>
    </xf>
    <xf numFmtId="0" fontId="20" fillId="0" borderId="12" xfId="0" applyFont="1" applyBorder="1" applyAlignment="1">
      <alignment horizontal="left" vertical="center" wrapText="1"/>
    </xf>
    <xf numFmtId="0" fontId="1" fillId="0" borderId="36" xfId="0" applyFont="1" applyBorder="1" applyAlignment="1">
      <alignment horizontal="left" vertical="center" wrapText="1"/>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9" xfId="0" applyFont="1" applyFill="1" applyBorder="1" applyAlignment="1">
      <alignment horizontal="left" vertical="center" wrapText="1"/>
    </xf>
    <xf numFmtId="0" fontId="4" fillId="0" borderId="48" xfId="0" applyFont="1" applyBorder="1" applyAlignment="1">
      <alignment horizontal="left" vertical="center"/>
    </xf>
    <xf numFmtId="0" fontId="4" fillId="0" borderId="14" xfId="0" applyFont="1" applyBorder="1" applyAlignment="1">
      <alignment horizontal="left" vertical="center"/>
    </xf>
    <xf numFmtId="0" fontId="88" fillId="0" borderId="67" xfId="4" applyFont="1" applyBorder="1" applyAlignment="1">
      <alignment horizontal="center" vertical="center" wrapText="1"/>
    </xf>
    <xf numFmtId="0" fontId="88" fillId="0" borderId="68" xfId="4" applyFont="1" applyBorder="1" applyAlignment="1">
      <alignment horizontal="center" vertical="center" wrapText="1"/>
    </xf>
    <xf numFmtId="0" fontId="88" fillId="0" borderId="69" xfId="4" applyFont="1" applyBorder="1" applyAlignment="1">
      <alignment horizontal="center" vertical="center" wrapText="1"/>
    </xf>
    <xf numFmtId="0" fontId="88" fillId="0" borderId="5" xfId="4" applyFont="1" applyBorder="1" applyAlignment="1">
      <alignment horizontal="center" vertical="center" wrapText="1"/>
    </xf>
    <xf numFmtId="0" fontId="88" fillId="0" borderId="63" xfId="4" applyFont="1" applyBorder="1" applyAlignment="1">
      <alignment horizontal="center" vertical="center" wrapText="1"/>
    </xf>
    <xf numFmtId="0" fontId="36" fillId="0" borderId="2" xfId="0" applyFont="1" applyBorder="1" applyAlignment="1">
      <alignment horizontal="center" vertical="center"/>
    </xf>
    <xf numFmtId="0" fontId="36" fillId="0" borderId="2" xfId="0" applyFont="1" applyBorder="1" applyAlignment="1">
      <alignment horizontal="center" vertical="center" wrapText="1"/>
    </xf>
    <xf numFmtId="0" fontId="78" fillId="0" borderId="0" xfId="4" applyFont="1" applyFill="1" applyAlignment="1">
      <alignment horizontal="center"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0" borderId="36"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xf>
    <xf numFmtId="0" fontId="1" fillId="0" borderId="18" xfId="0" applyFont="1" applyBorder="1" applyAlignment="1">
      <alignment horizontal="left" vertical="center" wrapText="1"/>
    </xf>
    <xf numFmtId="0" fontId="1" fillId="0" borderId="52" xfId="0" applyFont="1" applyBorder="1" applyAlignment="1">
      <alignment horizontal="left" vertical="center" wrapText="1"/>
    </xf>
    <xf numFmtId="0" fontId="20" fillId="7" borderId="19"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20" fillId="7" borderId="48"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20" fillId="7" borderId="36" xfId="0" applyFont="1" applyFill="1" applyBorder="1" applyAlignment="1">
      <alignment vertical="center"/>
    </xf>
    <xf numFmtId="0" fontId="20" fillId="7" borderId="9" xfId="0" applyFont="1" applyFill="1" applyBorder="1" applyAlignment="1">
      <alignment vertical="center"/>
    </xf>
    <xf numFmtId="0" fontId="88" fillId="0" borderId="71" xfId="4" applyFont="1" applyFill="1" applyBorder="1" applyAlignment="1">
      <alignment horizontal="center" vertical="center" wrapText="1"/>
    </xf>
    <xf numFmtId="0" fontId="88" fillId="0" borderId="72" xfId="4" applyFont="1" applyFill="1" applyBorder="1" applyAlignment="1">
      <alignment horizontal="center" vertical="center" wrapText="1"/>
    </xf>
    <xf numFmtId="0" fontId="88" fillId="0" borderId="73" xfId="4" applyFont="1" applyFill="1" applyBorder="1" applyAlignment="1">
      <alignment horizontal="center" vertical="center" wrapText="1"/>
    </xf>
    <xf numFmtId="0" fontId="88" fillId="0" borderId="91" xfId="4" applyFont="1" applyBorder="1" applyAlignment="1">
      <alignment horizontal="center" vertical="center" wrapText="1"/>
    </xf>
    <xf numFmtId="0" fontId="88" fillId="0" borderId="92" xfId="4" applyFont="1" applyBorder="1" applyAlignment="1">
      <alignment horizontal="center" vertical="center" wrapText="1"/>
    </xf>
    <xf numFmtId="0" fontId="88" fillId="0" borderId="83" xfId="4" applyFont="1" applyBorder="1" applyAlignment="1">
      <alignment horizontal="center" vertical="center" wrapText="1"/>
    </xf>
    <xf numFmtId="0" fontId="88" fillId="0" borderId="25" xfId="4" applyFont="1" applyBorder="1" applyAlignment="1">
      <alignment horizontal="center" vertical="center" wrapText="1"/>
    </xf>
    <xf numFmtId="0" fontId="88" fillId="0" borderId="84" xfId="4" applyFont="1" applyBorder="1" applyAlignment="1">
      <alignment horizontal="center" vertical="center" wrapText="1"/>
    </xf>
    <xf numFmtId="0" fontId="20" fillId="0" borderId="48" xfId="0" applyFont="1" applyBorder="1" applyAlignment="1">
      <alignment horizontal="left" vertical="center" wrapText="1"/>
    </xf>
    <xf numFmtId="0" fontId="20" fillId="0" borderId="14"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88" fillId="0" borderId="83" xfId="4" applyFont="1" applyFill="1" applyBorder="1" applyAlignment="1">
      <alignment horizontal="center" vertical="center" wrapText="1"/>
    </xf>
    <xf numFmtId="0" fontId="88" fillId="0" borderId="84" xfId="4"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1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2" xfId="0" applyFont="1" applyBorder="1" applyAlignment="1">
      <alignment horizontal="center" vertical="center" wrapText="1"/>
    </xf>
    <xf numFmtId="0" fontId="88" fillId="0" borderId="82" xfId="4" applyFont="1" applyFill="1" applyBorder="1" applyAlignment="1">
      <alignment horizontal="center" vertical="center" wrapText="1"/>
    </xf>
    <xf numFmtId="0" fontId="2" fillId="0" borderId="80" xfId="0" applyFont="1" applyBorder="1" applyAlignment="1">
      <alignment horizontal="left" vertical="center" wrapText="1"/>
    </xf>
    <xf numFmtId="0" fontId="2" fillId="0" borderId="81" xfId="0" applyFont="1" applyBorder="1" applyAlignment="1">
      <alignment horizontal="left" vertical="center" wrapText="1"/>
    </xf>
    <xf numFmtId="0" fontId="2" fillId="0" borderId="36" xfId="0" applyFont="1" applyBorder="1" applyAlignment="1">
      <alignment horizontal="left" vertical="center" wrapText="1"/>
    </xf>
    <xf numFmtId="0" fontId="2" fillId="0" borderId="9"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88" fillId="0" borderId="74" xfId="4" applyFont="1" applyBorder="1" applyAlignment="1">
      <alignment horizontal="center" vertical="center" wrapText="1"/>
    </xf>
    <xf numFmtId="0" fontId="88" fillId="0" borderId="62" xfId="4" applyFont="1" applyBorder="1" applyAlignment="1">
      <alignment horizontal="center" vertical="center" wrapText="1"/>
    </xf>
    <xf numFmtId="0" fontId="1" fillId="0" borderId="48" xfId="0" applyFont="1" applyBorder="1" applyAlignment="1">
      <alignment horizontal="left" vertical="center" wrapText="1"/>
    </xf>
    <xf numFmtId="0" fontId="1" fillId="0" borderId="14" xfId="0" applyFont="1" applyBorder="1" applyAlignment="1">
      <alignment horizontal="left"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36" fillId="0" borderId="5" xfId="0" applyFont="1" applyBorder="1" applyAlignment="1">
      <alignment horizontal="center" vertical="center"/>
    </xf>
    <xf numFmtId="0" fontId="36" fillId="0" borderId="31" xfId="0" applyFont="1" applyBorder="1" applyAlignment="1">
      <alignment horizontal="center" vertical="center"/>
    </xf>
    <xf numFmtId="0" fontId="36" fillId="0" borderId="6" xfId="0" applyFont="1" applyBorder="1" applyAlignment="1">
      <alignment horizontal="center" vertical="center"/>
    </xf>
    <xf numFmtId="0" fontId="36" fillId="0" borderId="34" xfId="0" applyFont="1" applyBorder="1" applyAlignment="1">
      <alignment horizontal="center" vertical="center"/>
    </xf>
    <xf numFmtId="0" fontId="36" fillId="0" borderId="83"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0" xfId="0" applyFont="1" applyAlignment="1">
      <alignment horizontal="center" vertical="center" wrapText="1"/>
    </xf>
    <xf numFmtId="0" fontId="99" fillId="0" borderId="25" xfId="0" applyFont="1" applyBorder="1" applyAlignment="1">
      <alignment horizontal="center" vertical="center" wrapText="1"/>
    </xf>
    <xf numFmtId="0" fontId="99" fillId="0" borderId="85" xfId="0" applyFont="1" applyBorder="1" applyAlignment="1">
      <alignment horizontal="center" vertical="center" wrapText="1"/>
    </xf>
    <xf numFmtId="0" fontId="99" fillId="0" borderId="46"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3" xfId="0" applyFont="1" applyBorder="1" applyAlignment="1">
      <alignment horizontal="center" vertical="center" wrapText="1"/>
    </xf>
    <xf numFmtId="0" fontId="21" fillId="2" borderId="31" xfId="0" applyFont="1" applyFill="1" applyBorder="1" applyAlignment="1">
      <alignment horizontal="center"/>
    </xf>
    <xf numFmtId="0" fontId="27" fillId="2" borderId="4"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78" fillId="2" borderId="31" xfId="4" applyFont="1" applyFill="1" applyBorder="1" applyAlignment="1">
      <alignment horizontal="center"/>
    </xf>
    <xf numFmtId="0" fontId="13" fillId="2" borderId="0" xfId="0" applyFont="1" applyFill="1" applyAlignment="1">
      <alignment horizontal="center" wrapText="1"/>
    </xf>
    <xf numFmtId="0" fontId="6" fillId="3" borderId="24"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4" fillId="0" borderId="0" xfId="0" applyFont="1" applyAlignment="1">
      <alignment horizont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0" fillId="2" borderId="0" xfId="0" applyFont="1" applyFill="1" applyAlignment="1">
      <alignment horizontal="right" vertical="center"/>
    </xf>
    <xf numFmtId="0" fontId="1" fillId="2" borderId="0" xfId="0" applyFont="1" applyFill="1" applyAlignment="1">
      <alignment horizontal="right" vertical="center"/>
    </xf>
    <xf numFmtId="0" fontId="40" fillId="9" borderId="10"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0" fillId="9" borderId="15" xfId="0" applyFont="1" applyFill="1" applyBorder="1" applyAlignment="1">
      <alignment horizontal="center" vertical="center" wrapText="1"/>
    </xf>
    <xf numFmtId="0" fontId="40" fillId="9" borderId="13" xfId="0" applyFont="1" applyFill="1" applyBorder="1" applyAlignment="1">
      <alignment horizontal="center" vertical="center" wrapText="1"/>
    </xf>
    <xf numFmtId="14"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4" fontId="4" fillId="0" borderId="14" xfId="0" applyNumberFormat="1" applyFont="1" applyBorder="1" applyAlignment="1">
      <alignment horizontal="center" vertical="center"/>
    </xf>
    <xf numFmtId="0" fontId="26" fillId="2" borderId="4" xfId="0" applyFont="1" applyFill="1" applyBorder="1" applyAlignment="1">
      <alignment horizontal="center" vertical="center" wrapText="1"/>
    </xf>
    <xf numFmtId="0" fontId="37" fillId="0" borderId="25" xfId="0" applyFont="1" applyBorder="1" applyAlignment="1">
      <alignment horizontal="center" vertical="center" wrapText="1"/>
    </xf>
    <xf numFmtId="0" fontId="37" fillId="0" borderId="85" xfId="0" applyFont="1" applyBorder="1" applyAlignment="1">
      <alignment horizontal="center" vertical="center" wrapText="1"/>
    </xf>
    <xf numFmtId="0" fontId="37" fillId="0" borderId="46" xfId="0" applyFont="1" applyBorder="1" applyAlignment="1">
      <alignment horizontal="center" vertical="center" wrapText="1"/>
    </xf>
    <xf numFmtId="0" fontId="13" fillId="2" borderId="0" xfId="0" applyFont="1" applyFill="1" applyAlignment="1">
      <alignment horizontal="center" vertical="center" wrapText="1"/>
    </xf>
    <xf numFmtId="0" fontId="6" fillId="3" borderId="23"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0" fillId="2" borderId="86" xfId="0" applyFont="1" applyFill="1" applyBorder="1" applyAlignment="1">
      <alignment horizontal="right" vertical="center"/>
    </xf>
    <xf numFmtId="0" fontId="21" fillId="2" borderId="31" xfId="0" applyFont="1" applyFill="1" applyBorder="1" applyAlignment="1">
      <alignment horizontal="center" vertical="center"/>
    </xf>
    <xf numFmtId="0" fontId="10" fillId="2" borderId="86" xfId="0" applyFont="1" applyFill="1" applyBorder="1" applyAlignment="1">
      <alignment horizontal="right" vertical="center"/>
    </xf>
    <xf numFmtId="0" fontId="4" fillId="2" borderId="1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40" fillId="2" borderId="0" xfId="0" applyFont="1" applyFill="1" applyAlignment="1">
      <alignment horizontal="right" vertical="center"/>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4" fillId="2" borderId="86" xfId="0" applyFont="1" applyFill="1" applyBorder="1" applyAlignment="1">
      <alignment horizontal="right"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26" fillId="6" borderId="37"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26" fillId="6" borderId="39" xfId="0" applyFont="1" applyFill="1" applyBorder="1" applyAlignment="1">
      <alignment horizontal="center" vertical="center" wrapText="1"/>
    </xf>
    <xf numFmtId="0" fontId="1" fillId="4" borderId="0" xfId="0" applyFont="1" applyFill="1" applyAlignment="1">
      <alignment horizontal="center"/>
    </xf>
    <xf numFmtId="0" fontId="97" fillId="4" borderId="0" xfId="4" applyFont="1" applyFill="1" applyBorder="1" applyAlignment="1">
      <alignment horizontal="center"/>
    </xf>
    <xf numFmtId="0" fontId="13" fillId="4" borderId="0" xfId="0" applyFont="1" applyFill="1" applyAlignment="1">
      <alignment horizontal="center" wrapText="1"/>
    </xf>
    <xf numFmtId="0" fontId="21" fillId="4" borderId="0" xfId="0" applyFont="1" applyFill="1" applyAlignment="1">
      <alignment horizontal="center" vertical="center"/>
    </xf>
    <xf numFmtId="0" fontId="78" fillId="4" borderId="0" xfId="4"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40" fillId="9" borderId="21" xfId="0" applyFont="1" applyFill="1" applyBorder="1" applyAlignment="1">
      <alignment horizontal="center" vertical="center" wrapText="1"/>
    </xf>
    <xf numFmtId="0" fontId="3" fillId="2" borderId="86" xfId="0" applyFont="1" applyFill="1" applyBorder="1" applyAlignment="1">
      <alignment horizontal="right" vertical="center"/>
    </xf>
    <xf numFmtId="0" fontId="36" fillId="0" borderId="89" xfId="0" applyFont="1" applyBorder="1" applyAlignment="1">
      <alignment horizontal="center" vertical="center"/>
    </xf>
    <xf numFmtId="0" fontId="36" fillId="0" borderId="93" xfId="0" applyFont="1" applyBorder="1" applyAlignment="1">
      <alignment horizontal="center" vertical="center"/>
    </xf>
    <xf numFmtId="0" fontId="26"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40" fillId="9" borderId="23" xfId="0" applyFont="1" applyFill="1" applyBorder="1" applyAlignment="1">
      <alignment horizontal="center" vertical="center" wrapText="1"/>
    </xf>
    <xf numFmtId="14" fontId="4" fillId="2" borderId="4" xfId="0" applyNumberFormat="1" applyFont="1" applyFill="1" applyBorder="1" applyAlignment="1">
      <alignment horizontal="center" vertical="center"/>
    </xf>
    <xf numFmtId="14" fontId="4" fillId="2" borderId="32"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30" fillId="2" borderId="4"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1" fillId="2" borderId="34" xfId="0" applyFont="1" applyFill="1" applyBorder="1" applyAlignment="1">
      <alignment horizontal="center" vertical="center"/>
    </xf>
    <xf numFmtId="0" fontId="17" fillId="0" borderId="2"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01" fillId="0" borderId="83" xfId="0" applyFont="1" applyBorder="1" applyAlignment="1">
      <alignment horizontal="center" vertical="center" wrapText="1"/>
    </xf>
    <xf numFmtId="0" fontId="6" fillId="3" borderId="41"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86"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88"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4" xfId="0" applyFont="1" applyFill="1" applyBorder="1"/>
    <xf numFmtId="0" fontId="6" fillId="8" borderId="5"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79" xfId="0" applyFont="1" applyFill="1" applyBorder="1" applyAlignment="1">
      <alignment horizontal="center" vertical="center" wrapText="1"/>
    </xf>
    <xf numFmtId="0" fontId="6" fillId="8" borderId="18" xfId="0" applyFont="1" applyFill="1" applyBorder="1" applyAlignment="1">
      <alignment horizontal="center" vertical="center" wrapText="1"/>
    </xf>
    <xf numFmtId="14" fontId="17" fillId="4" borderId="22" xfId="0" applyNumberFormat="1" applyFont="1" applyFill="1" applyBorder="1" applyAlignment="1">
      <alignment horizontal="center" vertical="center"/>
    </xf>
    <xf numFmtId="14" fontId="17" fillId="4" borderId="31" xfId="0" applyNumberFormat="1" applyFont="1" applyFill="1" applyBorder="1" applyAlignment="1">
      <alignment horizontal="center" vertical="center"/>
    </xf>
    <xf numFmtId="14" fontId="17" fillId="4" borderId="27" xfId="0" applyNumberFormat="1" applyFont="1" applyFill="1" applyBorder="1" applyAlignment="1">
      <alignment horizontal="center" vertical="center"/>
    </xf>
    <xf numFmtId="14" fontId="17" fillId="4" borderId="7" xfId="0" applyNumberFormat="1" applyFont="1" applyFill="1" applyBorder="1" applyAlignment="1">
      <alignment horizontal="center" vertical="center"/>
    </xf>
    <xf numFmtId="14" fontId="17" fillId="4" borderId="80" xfId="0" applyNumberFormat="1" applyFont="1" applyFill="1" applyBorder="1" applyAlignment="1">
      <alignment horizontal="center" vertical="center"/>
    </xf>
    <xf numFmtId="14" fontId="17" fillId="4" borderId="18" xfId="0" applyNumberFormat="1" applyFont="1" applyFill="1" applyBorder="1" applyAlignment="1">
      <alignment horizontal="center" vertical="center"/>
    </xf>
    <xf numFmtId="0" fontId="6" fillId="8" borderId="82"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16" fillId="0" borderId="0" xfId="0" applyFont="1" applyAlignment="1">
      <alignment horizontal="center"/>
    </xf>
    <xf numFmtId="0" fontId="52"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6" fillId="5" borderId="22"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43"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6" fillId="4" borderId="86" xfId="0" applyFont="1" applyFill="1" applyBorder="1" applyAlignment="1">
      <alignment horizontal="right" vertical="center"/>
    </xf>
    <xf numFmtId="0" fontId="16" fillId="4" borderId="86" xfId="0" applyFont="1" applyFill="1" applyBorder="1" applyAlignment="1">
      <alignment horizontal="right" vertical="center"/>
    </xf>
    <xf numFmtId="0" fontId="6" fillId="4" borderId="0" xfId="0" applyFont="1" applyFill="1" applyAlignment="1">
      <alignment vertical="center"/>
    </xf>
    <xf numFmtId="0" fontId="16" fillId="4" borderId="0" xfId="0" applyFont="1" applyFill="1"/>
    <xf numFmtId="0" fontId="34" fillId="4" borderId="0" xfId="0" applyFont="1" applyFill="1" applyAlignment="1">
      <alignment horizontal="center" vertical="top" wrapText="1"/>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46" fillId="4" borderId="0" xfId="4" applyFont="1" applyFill="1" applyBorder="1" applyAlignment="1">
      <alignment horizontal="center" vertical="center"/>
    </xf>
    <xf numFmtId="0" fontId="26" fillId="4" borderId="4"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16" fillId="4" borderId="0" xfId="0" applyFont="1" applyFill="1" applyAlignment="1">
      <alignment horizontal="center"/>
    </xf>
    <xf numFmtId="0" fontId="32" fillId="4" borderId="31" xfId="0" applyFont="1" applyFill="1" applyBorder="1" applyAlignment="1">
      <alignment horizontal="center"/>
    </xf>
    <xf numFmtId="0" fontId="32" fillId="4" borderId="0" xfId="0" applyFont="1" applyFill="1" applyAlignment="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14" fontId="4" fillId="2" borderId="13" xfId="0" applyNumberFormat="1" applyFont="1" applyFill="1" applyBorder="1" applyAlignment="1">
      <alignment horizontal="center" vertical="center"/>
    </xf>
    <xf numFmtId="14" fontId="4" fillId="2" borderId="14" xfId="0" applyNumberFormat="1" applyFont="1" applyFill="1" applyBorder="1" applyAlignment="1">
      <alignment horizontal="center" vertical="center"/>
    </xf>
    <xf numFmtId="0" fontId="49" fillId="2" borderId="0" xfId="0" applyFont="1" applyFill="1" applyAlignment="1">
      <alignment horizontal="center" vertical="center"/>
    </xf>
    <xf numFmtId="0" fontId="39" fillId="2" borderId="0" xfId="4" applyFont="1" applyFill="1" applyAlignment="1">
      <alignment horizontal="center" vertical="center"/>
    </xf>
    <xf numFmtId="0" fontId="51" fillId="2" borderId="37" xfId="0" applyFont="1" applyFill="1" applyBorder="1" applyAlignment="1">
      <alignment horizontal="center" vertical="center" wrapText="1"/>
    </xf>
    <xf numFmtId="0" fontId="51" fillId="2" borderId="38" xfId="0" applyFont="1" applyFill="1" applyBorder="1" applyAlignment="1">
      <alignment horizontal="center" vertical="center" wrapText="1"/>
    </xf>
    <xf numFmtId="0" fontId="51" fillId="2" borderId="39" xfId="0" applyFont="1" applyFill="1" applyBorder="1" applyAlignment="1">
      <alignment horizontal="center" vertical="center" wrapText="1"/>
    </xf>
    <xf numFmtId="0" fontId="4" fillId="2" borderId="0" xfId="0" applyFont="1" applyFill="1" applyAlignment="1">
      <alignment horizontal="center"/>
    </xf>
    <xf numFmtId="0" fontId="39" fillId="2" borderId="0" xfId="4" applyFont="1" applyFill="1" applyAlignment="1">
      <alignment horizontal="center"/>
    </xf>
    <xf numFmtId="0" fontId="91" fillId="0" borderId="63" xfId="0" applyFont="1" applyBorder="1" applyAlignment="1">
      <alignment horizontal="center" vertical="center" wrapText="1"/>
    </xf>
    <xf numFmtId="0" fontId="91" fillId="0" borderId="0" xfId="0" applyFont="1" applyAlignment="1">
      <alignment horizontal="center" vertical="center" wrapText="1"/>
    </xf>
    <xf numFmtId="0" fontId="91" fillId="0" borderId="6" xfId="0" applyFont="1" applyBorder="1" applyAlignment="1">
      <alignment horizontal="center" vertical="center" wrapText="1"/>
    </xf>
    <xf numFmtId="0" fontId="91" fillId="0" borderId="34" xfId="0" applyFont="1" applyBorder="1" applyAlignment="1">
      <alignment horizontal="center" vertical="center" wrapText="1"/>
    </xf>
    <xf numFmtId="0" fontId="41" fillId="3" borderId="24" xfId="0" applyFont="1" applyFill="1" applyBorder="1" applyAlignment="1">
      <alignment horizontal="center" vertical="center" wrapText="1"/>
    </xf>
    <xf numFmtId="0" fontId="41" fillId="3" borderId="41"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41" fillId="3" borderId="42"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17" fillId="0" borderId="2" xfId="0" applyFont="1" applyBorder="1" applyAlignment="1">
      <alignment horizontal="justify" vertical="center" wrapText="1"/>
    </xf>
    <xf numFmtId="0" fontId="1" fillId="2" borderId="2" xfId="0" applyFont="1" applyFill="1" applyBorder="1" applyAlignment="1">
      <alignment horizontal="center" vertical="center" wrapText="1"/>
    </xf>
    <xf numFmtId="0" fontId="20" fillId="2" borderId="0" xfId="0" applyFont="1" applyFill="1" applyAlignment="1">
      <alignment horizontal="center" vertical="top" wrapText="1"/>
    </xf>
    <xf numFmtId="0" fontId="1" fillId="0" borderId="35" xfId="0" applyFont="1" applyBorder="1" applyAlignment="1">
      <alignment horizontal="center" vertical="center" wrapText="1"/>
    </xf>
    <xf numFmtId="0" fontId="33" fillId="2" borderId="37" xfId="0" applyFont="1" applyFill="1" applyBorder="1" applyAlignment="1">
      <alignment horizontal="center" vertical="center" wrapText="1"/>
    </xf>
    <xf numFmtId="0" fontId="33" fillId="2" borderId="38"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50" fillId="2" borderId="0" xfId="0" applyFont="1" applyFill="1" applyAlignment="1">
      <alignment horizontal="center"/>
    </xf>
    <xf numFmtId="0" fontId="90" fillId="0" borderId="63" xfId="0" applyFont="1" applyBorder="1" applyAlignment="1">
      <alignment horizontal="center" vertical="center" wrapText="1"/>
    </xf>
    <xf numFmtId="0" fontId="90" fillId="0" borderId="0" xfId="0" applyFont="1" applyAlignment="1">
      <alignment horizontal="center" vertical="center" wrapText="1"/>
    </xf>
    <xf numFmtId="0" fontId="90" fillId="0" borderId="6" xfId="0" applyFont="1" applyBorder="1" applyAlignment="1">
      <alignment horizontal="center" vertical="center" wrapText="1"/>
    </xf>
    <xf numFmtId="0" fontId="90" fillId="0" borderId="34" xfId="0" applyFont="1" applyBorder="1" applyAlignment="1">
      <alignment horizontal="center" vertical="center" wrapText="1"/>
    </xf>
    <xf numFmtId="0" fontId="92" fillId="2" borderId="37" xfId="0" applyFont="1" applyFill="1" applyBorder="1" applyAlignment="1">
      <alignment horizontal="center" vertical="center" wrapText="1"/>
    </xf>
    <xf numFmtId="0" fontId="92" fillId="2" borderId="38" xfId="0" applyFont="1" applyFill="1" applyBorder="1" applyAlignment="1">
      <alignment horizontal="center" vertical="center" wrapText="1"/>
    </xf>
    <xf numFmtId="0" fontId="92" fillId="2" borderId="39"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8" fillId="2" borderId="0" xfId="0" applyFont="1" applyFill="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16" fillId="4" borderId="35" xfId="0" applyFont="1" applyFill="1" applyBorder="1" applyAlignment="1">
      <alignment vertical="center" wrapText="1"/>
    </xf>
    <xf numFmtId="0" fontId="16" fillId="4" borderId="36" xfId="0" applyFont="1" applyFill="1" applyBorder="1" applyAlignment="1">
      <alignment vertical="center" wrapText="1"/>
    </xf>
    <xf numFmtId="0" fontId="16" fillId="4" borderId="122" xfId="0" applyFont="1" applyFill="1" applyBorder="1" applyAlignment="1">
      <alignment vertical="center" wrapText="1"/>
    </xf>
    <xf numFmtId="0" fontId="16" fillId="4" borderId="20" xfId="0" applyFont="1" applyFill="1" applyBorder="1" applyAlignment="1">
      <alignment vertical="center" wrapText="1"/>
    </xf>
    <xf numFmtId="0" fontId="16" fillId="4" borderId="121" xfId="0" applyFont="1" applyFill="1" applyBorder="1" applyAlignment="1">
      <alignment vertical="center" wrapText="1"/>
    </xf>
    <xf numFmtId="0" fontId="4" fillId="2" borderId="5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19"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0" fillId="9" borderId="24" xfId="0" applyFont="1" applyFill="1" applyBorder="1" applyAlignment="1">
      <alignment horizontal="center" vertical="center" wrapText="1"/>
    </xf>
    <xf numFmtId="0" fontId="40" fillId="9" borderId="27" xfId="0" applyFont="1" applyFill="1" applyBorder="1" applyAlignment="1">
      <alignment horizontal="center" vertical="center" wrapText="1"/>
    </xf>
    <xf numFmtId="0" fontId="40" fillId="9" borderId="22" xfId="0" applyFont="1" applyFill="1" applyBorder="1" applyAlignment="1">
      <alignment horizontal="center" vertical="center" wrapText="1"/>
    </xf>
    <xf numFmtId="14" fontId="4" fillId="2" borderId="101" xfId="0" applyNumberFormat="1" applyFont="1" applyFill="1" applyBorder="1" applyAlignment="1">
      <alignment horizontal="center" vertical="center"/>
    </xf>
    <xf numFmtId="14" fontId="4" fillId="2" borderId="117" xfId="0" applyNumberFormat="1" applyFont="1" applyFill="1" applyBorder="1" applyAlignment="1">
      <alignment horizontal="center" vertical="center"/>
    </xf>
    <xf numFmtId="14" fontId="4" fillId="2" borderId="118" xfId="0" applyNumberFormat="1" applyFont="1" applyFill="1" applyBorder="1" applyAlignment="1">
      <alignment horizontal="center" vertical="center"/>
    </xf>
    <xf numFmtId="0" fontId="48" fillId="2" borderId="0" xfId="0" applyFont="1" applyFill="1" applyAlignment="1">
      <alignment horizont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40" fillId="9" borderId="114" xfId="0" applyFont="1" applyFill="1" applyBorder="1" applyAlignment="1">
      <alignment horizontal="center" vertical="center" wrapText="1"/>
    </xf>
    <xf numFmtId="0" fontId="40" fillId="9" borderId="115" xfId="0" applyFont="1" applyFill="1" applyBorder="1" applyAlignment="1">
      <alignment horizontal="center" vertical="center" wrapText="1"/>
    </xf>
    <xf numFmtId="0" fontId="40" fillId="9" borderId="116"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9" borderId="34" xfId="0" applyFont="1" applyFill="1" applyBorder="1" applyAlignment="1">
      <alignment horizontal="center" vertical="center" wrapText="1"/>
    </xf>
    <xf numFmtId="14" fontId="4" fillId="0" borderId="117" xfId="0" applyNumberFormat="1" applyFont="1" applyBorder="1" applyAlignment="1">
      <alignment horizontal="center" vertical="center"/>
    </xf>
    <xf numFmtId="14" fontId="4" fillId="0" borderId="118" xfId="0" applyNumberFormat="1" applyFont="1" applyBorder="1" applyAlignment="1">
      <alignment horizontal="center" vertical="center"/>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6" fillId="3" borderId="2" xfId="0" applyFont="1" applyFill="1" applyBorder="1" applyAlignment="1">
      <alignment horizontal="center" vertical="center" wrapText="1"/>
    </xf>
    <xf numFmtId="0" fontId="40" fillId="9" borderId="53" xfId="0" applyFont="1" applyFill="1" applyBorder="1" applyAlignment="1">
      <alignment horizontal="center" vertical="center" wrapText="1"/>
    </xf>
    <xf numFmtId="0" fontId="40" fillId="9" borderId="56" xfId="0" applyFont="1" applyFill="1" applyBorder="1" applyAlignment="1">
      <alignment horizontal="center" vertical="center" wrapText="1"/>
    </xf>
    <xf numFmtId="0" fontId="40" fillId="9" borderId="119" xfId="0" applyFont="1" applyFill="1" applyBorder="1" applyAlignment="1">
      <alignment horizontal="center" vertical="center" wrapText="1"/>
    </xf>
    <xf numFmtId="14" fontId="20" fillId="0" borderId="8" xfId="0" applyNumberFormat="1" applyFont="1" applyBorder="1" applyAlignment="1">
      <alignment horizontal="center" vertical="center"/>
    </xf>
    <xf numFmtId="14" fontId="20" fillId="0" borderId="2" xfId="0" applyNumberFormat="1" applyFont="1" applyBorder="1" applyAlignment="1">
      <alignment horizontal="center" vertical="center"/>
    </xf>
    <xf numFmtId="14" fontId="20" fillId="0" borderId="9" xfId="0" applyNumberFormat="1"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14" fontId="20" fillId="2" borderId="15" xfId="0" applyNumberFormat="1" applyFont="1" applyFill="1" applyBorder="1" applyAlignment="1">
      <alignment horizontal="center" vertical="center"/>
    </xf>
    <xf numFmtId="14" fontId="20" fillId="2" borderId="13" xfId="0" applyNumberFormat="1" applyFont="1" applyFill="1" applyBorder="1" applyAlignment="1">
      <alignment horizontal="center" vertical="center"/>
    </xf>
    <xf numFmtId="14" fontId="20" fillId="2" borderId="14" xfId="0" applyNumberFormat="1" applyFont="1" applyFill="1" applyBorder="1" applyAlignment="1">
      <alignment horizontal="center" vertical="center"/>
    </xf>
    <xf numFmtId="0" fontId="71" fillId="2" borderId="0" xfId="0" applyFont="1" applyFill="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95" xfId="0" applyFont="1" applyFill="1" applyBorder="1" applyAlignment="1">
      <alignment horizontal="center" vertical="center" wrapText="1"/>
    </xf>
    <xf numFmtId="0" fontId="20" fillId="2" borderId="2" xfId="0" applyFont="1" applyFill="1" applyBorder="1" applyAlignment="1">
      <alignment horizontal="center" vertical="center" wrapText="1"/>
    </xf>
    <xf numFmtId="14" fontId="4" fillId="0" borderId="8"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14" fontId="4" fillId="2" borderId="15"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16" fillId="0" borderId="13" xfId="0" applyFont="1" applyBorder="1" applyAlignment="1">
      <alignment horizontal="left" vertical="center" wrapText="1"/>
    </xf>
    <xf numFmtId="0" fontId="40" fillId="2" borderId="0" xfId="0" applyFont="1" applyFill="1" applyAlignment="1">
      <alignment horizontal="right"/>
    </xf>
    <xf numFmtId="14" fontId="4" fillId="2" borderId="100" xfId="0" applyNumberFormat="1" applyFont="1" applyFill="1" applyBorder="1" applyAlignment="1">
      <alignment horizontal="center" vertical="center"/>
    </xf>
    <xf numFmtId="0" fontId="4" fillId="2" borderId="100"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95" xfId="0" applyFont="1" applyFill="1" applyBorder="1" applyAlignment="1">
      <alignment horizontal="center" vertical="center"/>
    </xf>
    <xf numFmtId="0" fontId="6" fillId="3" borderId="49"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0" fillId="13" borderId="49" xfId="0" applyFont="1" applyFill="1" applyBorder="1" applyAlignment="1">
      <alignment horizontal="center" vertical="center"/>
    </xf>
    <xf numFmtId="0" fontId="40" fillId="13" borderId="62" xfId="0" applyFont="1" applyFill="1" applyBorder="1" applyAlignment="1">
      <alignment horizontal="center" vertical="center"/>
    </xf>
    <xf numFmtId="0" fontId="40" fillId="13" borderId="74" xfId="0" applyFont="1" applyFill="1" applyBorder="1" applyAlignment="1">
      <alignment horizontal="center" vertical="center"/>
    </xf>
    <xf numFmtId="0" fontId="6" fillId="3" borderId="20" xfId="0" applyFont="1" applyFill="1" applyBorder="1" applyAlignment="1">
      <alignment horizontal="center" vertical="center" wrapText="1"/>
    </xf>
    <xf numFmtId="14" fontId="4" fillId="0" borderId="47"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93" xfId="0" applyFont="1" applyBorder="1" applyAlignment="1">
      <alignment horizontal="center" vertical="center" wrapText="1"/>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96" xfId="0" applyFont="1" applyBorder="1" applyAlignment="1">
      <alignment horizontal="center" vertical="center" wrapText="1"/>
    </xf>
    <xf numFmtId="0" fontId="77" fillId="2" borderId="0" xfId="0" applyFont="1" applyFill="1" applyAlignment="1">
      <alignment horizontal="center" vertical="center"/>
    </xf>
    <xf numFmtId="0" fontId="40" fillId="9" borderId="98" xfId="0" applyFont="1" applyFill="1" applyBorder="1" applyAlignment="1">
      <alignment horizontal="center" vertical="center"/>
    </xf>
    <xf numFmtId="0" fontId="40" fillId="9" borderId="1" xfId="0" applyFont="1" applyFill="1" applyBorder="1" applyAlignment="1">
      <alignment horizontal="center" vertical="center"/>
    </xf>
    <xf numFmtId="0" fontId="94" fillId="2" borderId="4" xfId="0" applyFont="1" applyFill="1" applyBorder="1" applyAlignment="1">
      <alignment horizontal="center" vertical="center" wrapText="1"/>
    </xf>
    <xf numFmtId="0" fontId="94" fillId="2" borderId="32" xfId="0" applyFont="1" applyFill="1" applyBorder="1" applyAlignment="1">
      <alignment horizontal="center" vertical="center" wrapText="1"/>
    </xf>
    <xf numFmtId="0" fontId="94" fillId="2" borderId="1"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40" fillId="9"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right" vertical="center"/>
    </xf>
    <xf numFmtId="0" fontId="4" fillId="2" borderId="13" xfId="0" applyFont="1" applyFill="1" applyBorder="1" applyAlignment="1">
      <alignment horizontal="left" vertical="center" wrapText="1"/>
    </xf>
    <xf numFmtId="0" fontId="21" fillId="2" borderId="0" xfId="0" applyFont="1" applyFill="1" applyAlignment="1">
      <alignment horizontal="center" vertical="center"/>
    </xf>
    <xf numFmtId="0" fontId="30" fillId="2" borderId="37" xfId="0"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0" fontId="73" fillId="2" borderId="0" xfId="0" applyFont="1" applyFill="1" applyAlignment="1">
      <alignment horizontal="center" vertical="top" wrapText="1"/>
    </xf>
    <xf numFmtId="0" fontId="6" fillId="3" borderId="4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0" xfId="0" applyFont="1" applyAlignment="1">
      <alignment horizontal="left" indent="1"/>
    </xf>
    <xf numFmtId="0" fontId="4" fillId="2" borderId="9" xfId="0" applyFont="1" applyFill="1" applyBorder="1" applyAlignment="1">
      <alignment horizontal="center" vertical="center" wrapText="1"/>
    </xf>
    <xf numFmtId="14" fontId="40" fillId="2" borderId="15" xfId="0" applyNumberFormat="1" applyFont="1" applyFill="1" applyBorder="1" applyAlignment="1">
      <alignment horizontal="center" vertical="center"/>
    </xf>
    <xf numFmtId="14" fontId="40" fillId="2" borderId="13" xfId="0" applyNumberFormat="1" applyFont="1" applyFill="1" applyBorder="1" applyAlignment="1">
      <alignment horizontal="center" vertical="center"/>
    </xf>
    <xf numFmtId="14" fontId="40" fillId="2" borderId="14" xfId="0" applyNumberFormat="1" applyFont="1" applyFill="1" applyBorder="1" applyAlignment="1">
      <alignment horizontal="center" vertical="center"/>
    </xf>
    <xf numFmtId="0" fontId="6" fillId="3" borderId="62" xfId="0" applyFont="1" applyFill="1" applyBorder="1" applyAlignment="1">
      <alignment horizontal="center" vertical="center" wrapText="1"/>
    </xf>
    <xf numFmtId="0" fontId="21" fillId="2" borderId="0" xfId="0" applyFont="1" applyFill="1" applyAlignment="1">
      <alignment horizontal="center"/>
    </xf>
    <xf numFmtId="0" fontId="79" fillId="11" borderId="4" xfId="0" applyFont="1" applyFill="1" applyBorder="1" applyAlignment="1">
      <alignment horizontal="center"/>
    </xf>
    <xf numFmtId="0" fontId="79" fillId="11" borderId="32" xfId="0" applyFont="1" applyFill="1" applyBorder="1" applyAlignment="1">
      <alignment horizontal="center"/>
    </xf>
    <xf numFmtId="0" fontId="42" fillId="2" borderId="0" xfId="0" applyFont="1" applyFill="1" applyAlignment="1">
      <alignment horizontal="center" vertical="center"/>
    </xf>
    <xf numFmtId="0" fontId="34" fillId="9" borderId="4" xfId="0" applyFont="1" applyFill="1" applyBorder="1" applyAlignment="1">
      <alignment horizontal="center" vertical="center"/>
    </xf>
    <xf numFmtId="0" fontId="34" fillId="9" borderId="1" xfId="0" applyFont="1" applyFill="1" applyBorder="1" applyAlignment="1">
      <alignment horizontal="center" vertical="center"/>
    </xf>
    <xf numFmtId="0" fontId="78" fillId="2" borderId="0" xfId="4" applyFont="1" applyFill="1" applyAlignment="1">
      <alignment horizontal="center"/>
    </xf>
    <xf numFmtId="0" fontId="89" fillId="14" borderId="4" xfId="0" applyFont="1" applyFill="1" applyBorder="1" applyAlignment="1">
      <alignment horizontal="center" vertical="center" wrapText="1"/>
    </xf>
    <xf numFmtId="0" fontId="89" fillId="14" borderId="32" xfId="0" applyFont="1" applyFill="1" applyBorder="1" applyAlignment="1">
      <alignment horizontal="center" vertical="center" wrapText="1"/>
    </xf>
    <xf numFmtId="0" fontId="89" fillId="14" borderId="1" xfId="0" applyFont="1" applyFill="1" applyBorder="1" applyAlignment="1">
      <alignment horizontal="center" vertical="center" wrapText="1"/>
    </xf>
    <xf numFmtId="0" fontId="79" fillId="12" borderId="15" xfId="0" applyFont="1" applyFill="1" applyBorder="1" applyAlignment="1">
      <alignment horizontal="center" vertical="center" wrapText="1"/>
    </xf>
    <xf numFmtId="0" fontId="79" fillId="12" borderId="40" xfId="0" applyFont="1" applyFill="1" applyBorder="1" applyAlignment="1">
      <alignment horizontal="center" vertical="center" wrapText="1"/>
    </xf>
    <xf numFmtId="0" fontId="79" fillId="12" borderId="16" xfId="0" applyFont="1" applyFill="1" applyBorder="1" applyAlignment="1">
      <alignment horizontal="center" vertical="center" wrapText="1"/>
    </xf>
    <xf numFmtId="0" fontId="79" fillId="12" borderId="42" xfId="0" applyFont="1" applyFill="1" applyBorder="1" applyAlignment="1">
      <alignment horizontal="center" vertical="center" wrapText="1"/>
    </xf>
    <xf numFmtId="0" fontId="79" fillId="12" borderId="13" xfId="0" applyFont="1" applyFill="1" applyBorder="1" applyAlignment="1">
      <alignment horizontal="center" vertical="center" wrapText="1"/>
    </xf>
    <xf numFmtId="0" fontId="79" fillId="12" borderId="3" xfId="0" applyFont="1" applyFill="1" applyBorder="1" applyAlignment="1">
      <alignment horizontal="center" vertical="center" wrapText="1"/>
    </xf>
    <xf numFmtId="0" fontId="79" fillId="12" borderId="4" xfId="0" applyFont="1" applyFill="1" applyBorder="1" applyAlignment="1">
      <alignment horizontal="center" vertical="center" wrapText="1"/>
    </xf>
    <xf numFmtId="0" fontId="79" fillId="12" borderId="32" xfId="0" applyFont="1" applyFill="1" applyBorder="1" applyAlignment="1">
      <alignment horizontal="center" vertical="center" wrapText="1"/>
    </xf>
    <xf numFmtId="0" fontId="89" fillId="14" borderId="14" xfId="0" applyFont="1" applyFill="1" applyBorder="1" applyAlignment="1">
      <alignment horizontal="center" vertical="center" wrapText="1"/>
    </xf>
    <xf numFmtId="0" fontId="89" fillId="14" borderId="17" xfId="0" applyFont="1" applyFill="1" applyBorder="1" applyAlignment="1">
      <alignment horizontal="center" vertical="center" wrapText="1"/>
    </xf>
    <xf numFmtId="0" fontId="79" fillId="12" borderId="23" xfId="0" applyFont="1" applyFill="1" applyBorder="1" applyAlignment="1">
      <alignment horizontal="center" vertical="center" wrapText="1"/>
    </xf>
    <xf numFmtId="0" fontId="79" fillId="12" borderId="20" xfId="0"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10" fillId="0" borderId="45" xfId="0" applyFont="1" applyBorder="1" applyAlignment="1">
      <alignment horizontal="right" vertical="center"/>
    </xf>
    <xf numFmtId="0" fontId="79" fillId="12" borderId="49" xfId="0" applyFont="1" applyFill="1" applyBorder="1" applyAlignment="1">
      <alignment horizontal="center" vertical="center" wrapText="1"/>
    </xf>
    <xf numFmtId="0" fontId="79" fillId="12" borderId="74" xfId="0" applyFont="1" applyFill="1" applyBorder="1" applyAlignment="1">
      <alignment horizontal="center" vertical="center" wrapText="1"/>
    </xf>
    <xf numFmtId="0" fontId="89" fillId="14" borderId="27" xfId="0" applyFont="1" applyFill="1" applyBorder="1" applyAlignment="1">
      <alignment horizontal="center" vertical="center" wrapText="1"/>
    </xf>
    <xf numFmtId="0" fontId="89" fillId="14" borderId="97" xfId="0" applyFont="1" applyFill="1" applyBorder="1" applyAlignment="1">
      <alignment horizontal="center" vertical="center" wrapText="1"/>
    </xf>
    <xf numFmtId="0" fontId="89" fillId="14" borderId="24" xfId="0" applyFont="1" applyFill="1" applyBorder="1" applyAlignment="1">
      <alignment horizontal="center" vertical="center" wrapText="1"/>
    </xf>
    <xf numFmtId="0" fontId="89" fillId="14" borderId="13" xfId="0" applyFont="1" applyFill="1" applyBorder="1" applyAlignment="1">
      <alignment horizontal="center" vertical="center" wrapText="1"/>
    </xf>
    <xf numFmtId="0" fontId="89" fillId="14" borderId="3" xfId="0" applyFont="1" applyFill="1" applyBorder="1" applyAlignment="1">
      <alignment horizontal="center" vertical="center" wrapText="1"/>
    </xf>
    <xf numFmtId="0" fontId="79" fillId="12" borderId="14" xfId="0" applyFont="1" applyFill="1" applyBorder="1" applyAlignment="1">
      <alignment horizontal="center" vertical="center" wrapText="1"/>
    </xf>
    <xf numFmtId="0" fontId="79" fillId="12" borderId="17" xfId="0" applyFont="1" applyFill="1" applyBorder="1" applyAlignment="1">
      <alignment horizontal="center" vertical="center" wrapText="1"/>
    </xf>
    <xf numFmtId="0" fontId="38" fillId="2" borderId="0" xfId="0" applyFont="1" applyFill="1" applyAlignment="1">
      <alignment horizontal="center" vertical="center"/>
    </xf>
    <xf numFmtId="0" fontId="93" fillId="2" borderId="37" xfId="0" applyFont="1" applyFill="1" applyBorder="1" applyAlignment="1">
      <alignment horizontal="center" vertical="center" wrapText="1"/>
    </xf>
    <xf numFmtId="0" fontId="93" fillId="2" borderId="38" xfId="0" applyFont="1" applyFill="1" applyBorder="1" applyAlignment="1">
      <alignment horizontal="center" vertical="center" wrapText="1"/>
    </xf>
    <xf numFmtId="0" fontId="93" fillId="2" borderId="39" xfId="0" applyFont="1" applyFill="1" applyBorder="1" applyAlignment="1">
      <alignment horizontal="center" vertical="center" wrapText="1"/>
    </xf>
    <xf numFmtId="0" fontId="40" fillId="9" borderId="83" xfId="0" applyFont="1" applyFill="1" applyBorder="1" applyAlignment="1">
      <alignment horizontal="center" vertical="center" wrapText="1"/>
    </xf>
    <xf numFmtId="0" fontId="40" fillId="9" borderId="29" xfId="0" applyFont="1" applyFill="1" applyBorder="1" applyAlignment="1">
      <alignment horizontal="center" vertical="center" wrapText="1"/>
    </xf>
    <xf numFmtId="0" fontId="40" fillId="9" borderId="84" xfId="0" applyFont="1" applyFill="1" applyBorder="1" applyAlignment="1">
      <alignment horizontal="center" vertical="center" wrapText="1"/>
    </xf>
    <xf numFmtId="0" fontId="40" fillId="9" borderId="30" xfId="0" applyFont="1" applyFill="1" applyBorder="1" applyAlignment="1">
      <alignment horizontal="center" vertical="center" wrapText="1"/>
    </xf>
    <xf numFmtId="0" fontId="6" fillId="3" borderId="97" xfId="0" applyFont="1" applyFill="1" applyBorder="1" applyAlignment="1">
      <alignment horizontal="center" vertical="center" wrapText="1"/>
    </xf>
    <xf numFmtId="0" fontId="40" fillId="2" borderId="31" xfId="0" applyFont="1" applyFill="1" applyBorder="1" applyAlignment="1">
      <alignment horizontal="right" vertical="center"/>
    </xf>
    <xf numFmtId="0" fontId="30" fillId="2" borderId="37"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40" fillId="9" borderId="35" xfId="0" applyFont="1" applyFill="1" applyBorder="1" applyAlignment="1">
      <alignment horizontal="center" vertical="center" wrapText="1"/>
    </xf>
    <xf numFmtId="0" fontId="5" fillId="0" borderId="0" xfId="4"/>
  </cellXfs>
  <cellStyles count="108">
    <cellStyle name="Hipervínculo" xfId="4" builtinId="8"/>
    <cellStyle name="Hyperlink" xfId="60" xr:uid="{00000000-0005-0000-0000-000001000000}"/>
    <cellStyle name="Millares" xfId="107" builtinId="3"/>
    <cellStyle name="Millares 2" xfId="1" xr:uid="{00000000-0005-0000-0000-000002000000}"/>
    <cellStyle name="Millares 2 10" xfId="83" xr:uid="{1AA960F7-B591-4EF9-9A0D-0BE35D708B96}"/>
    <cellStyle name="Millares 2 2" xfId="2" xr:uid="{00000000-0005-0000-0000-000003000000}"/>
    <cellStyle name="Millares 2 2 2" xfId="6" xr:uid="{00000000-0005-0000-0000-000004000000}"/>
    <cellStyle name="Millares 2 2 2 2" xfId="12" xr:uid="{00000000-0005-0000-0000-000005000000}"/>
    <cellStyle name="Millares 2 2 2 2 2" xfId="26" xr:uid="{00000000-0005-0000-0000-000006000000}"/>
    <cellStyle name="Millares 2 2 2 2 2 2" xfId="53" xr:uid="{00000000-0005-0000-0000-000007000000}"/>
    <cellStyle name="Millares 2 2 2 2 2 3" xfId="80" xr:uid="{00000000-0005-0000-0000-000008000000}"/>
    <cellStyle name="Millares 2 2 2 2 2 4" xfId="105" xr:uid="{F3A3EC15-6F25-4B78-928A-EFC4785F141B}"/>
    <cellStyle name="Millares 2 2 2 2 3" xfId="41" xr:uid="{00000000-0005-0000-0000-000009000000}"/>
    <cellStyle name="Millares 2 2 2 2 4" xfId="68" xr:uid="{00000000-0005-0000-0000-00000A000000}"/>
    <cellStyle name="Millares 2 2 2 2 5" xfId="93" xr:uid="{A7882BC6-C41E-42B2-B70B-4DF6AA43F7CD}"/>
    <cellStyle name="Millares 2 2 2 3" xfId="20" xr:uid="{00000000-0005-0000-0000-00000B000000}"/>
    <cellStyle name="Millares 2 2 2 3 2" xfId="47" xr:uid="{00000000-0005-0000-0000-00000C000000}"/>
    <cellStyle name="Millares 2 2 2 3 3" xfId="74" xr:uid="{00000000-0005-0000-0000-00000D000000}"/>
    <cellStyle name="Millares 2 2 2 3 4" xfId="99" xr:uid="{45A34339-8965-4104-9D32-575D852BB292}"/>
    <cellStyle name="Millares 2 2 2 4" xfId="35" xr:uid="{00000000-0005-0000-0000-00000E000000}"/>
    <cellStyle name="Millares 2 2 2 5" xfId="62" xr:uid="{00000000-0005-0000-0000-00000F000000}"/>
    <cellStyle name="Millares 2 2 2 6" xfId="87" xr:uid="{8BDE3F89-BC16-457C-AA63-11739E6726F9}"/>
    <cellStyle name="Millares 2 2 3" xfId="9" xr:uid="{00000000-0005-0000-0000-000010000000}"/>
    <cellStyle name="Millares 2 2 3 2" xfId="23" xr:uid="{00000000-0005-0000-0000-000011000000}"/>
    <cellStyle name="Millares 2 2 3 2 2" xfId="50" xr:uid="{00000000-0005-0000-0000-000012000000}"/>
    <cellStyle name="Millares 2 2 3 2 3" xfId="77" xr:uid="{00000000-0005-0000-0000-000013000000}"/>
    <cellStyle name="Millares 2 2 3 2 4" xfId="102" xr:uid="{F985EE73-FDC8-41D4-9EF1-0A0F7636A8EE}"/>
    <cellStyle name="Millares 2 2 3 3" xfId="38" xr:uid="{00000000-0005-0000-0000-000014000000}"/>
    <cellStyle name="Millares 2 2 3 4" xfId="65" xr:uid="{00000000-0005-0000-0000-000015000000}"/>
    <cellStyle name="Millares 2 2 3 5" xfId="90" xr:uid="{457A593A-2DDA-4C28-961A-C805F3754B27}"/>
    <cellStyle name="Millares 2 2 4" xfId="17" xr:uid="{00000000-0005-0000-0000-000016000000}"/>
    <cellStyle name="Millares 2 2 4 2" xfId="44" xr:uid="{00000000-0005-0000-0000-000017000000}"/>
    <cellStyle name="Millares 2 2 4 3" xfId="71" xr:uid="{00000000-0005-0000-0000-000018000000}"/>
    <cellStyle name="Millares 2 2 4 4" xfId="96" xr:uid="{5E2E14D6-A652-4EF6-8E21-E3D9D545BAFF}"/>
    <cellStyle name="Millares 2 2 5" xfId="32" xr:uid="{00000000-0005-0000-0000-000019000000}"/>
    <cellStyle name="Millares 2 2 6" xfId="56" xr:uid="{00000000-0005-0000-0000-00001A000000}"/>
    <cellStyle name="Millares 2 2 7" xfId="58" xr:uid="{00000000-0005-0000-0000-00001B000000}"/>
    <cellStyle name="Millares 2 2 8" xfId="84" xr:uid="{A17EF74F-8512-4EE7-B027-08C35F3ED777}"/>
    <cellStyle name="Millares 2 3" xfId="3" xr:uid="{00000000-0005-0000-0000-00001C000000}"/>
    <cellStyle name="Millares 2 3 2" xfId="7" xr:uid="{00000000-0005-0000-0000-00001D000000}"/>
    <cellStyle name="Millares 2 3 2 2" xfId="13" xr:uid="{00000000-0005-0000-0000-00001E000000}"/>
    <cellStyle name="Millares 2 3 2 2 2" xfId="27" xr:uid="{00000000-0005-0000-0000-00001F000000}"/>
    <cellStyle name="Millares 2 3 2 2 2 2" xfId="54" xr:uid="{00000000-0005-0000-0000-000020000000}"/>
    <cellStyle name="Millares 2 3 2 2 2 3" xfId="81" xr:uid="{00000000-0005-0000-0000-000021000000}"/>
    <cellStyle name="Millares 2 3 2 2 2 4" xfId="106" xr:uid="{E177BE84-3E13-4C9E-B733-B4826E424E8D}"/>
    <cellStyle name="Millares 2 3 2 2 3" xfId="42" xr:uid="{00000000-0005-0000-0000-000022000000}"/>
    <cellStyle name="Millares 2 3 2 2 4" xfId="69" xr:uid="{00000000-0005-0000-0000-000023000000}"/>
    <cellStyle name="Millares 2 3 2 2 5" xfId="94" xr:uid="{747102FD-F4C4-422B-9317-8660721C98F8}"/>
    <cellStyle name="Millares 2 3 2 3" xfId="21" xr:uid="{00000000-0005-0000-0000-000024000000}"/>
    <cellStyle name="Millares 2 3 2 3 2" xfId="48" xr:uid="{00000000-0005-0000-0000-000025000000}"/>
    <cellStyle name="Millares 2 3 2 3 3" xfId="75" xr:uid="{00000000-0005-0000-0000-000026000000}"/>
    <cellStyle name="Millares 2 3 2 3 4" xfId="100" xr:uid="{A53ADEA3-8038-4FCF-A609-5183AE759ECF}"/>
    <cellStyle name="Millares 2 3 2 4" xfId="36" xr:uid="{00000000-0005-0000-0000-000027000000}"/>
    <cellStyle name="Millares 2 3 2 5" xfId="63" xr:uid="{00000000-0005-0000-0000-000028000000}"/>
    <cellStyle name="Millares 2 3 2 6" xfId="88" xr:uid="{0B043BB4-2165-43D3-B6B1-6224C9F747E3}"/>
    <cellStyle name="Millares 2 3 3" xfId="10" xr:uid="{00000000-0005-0000-0000-000029000000}"/>
    <cellStyle name="Millares 2 3 3 2" xfId="24" xr:uid="{00000000-0005-0000-0000-00002A000000}"/>
    <cellStyle name="Millares 2 3 3 2 2" xfId="51" xr:uid="{00000000-0005-0000-0000-00002B000000}"/>
    <cellStyle name="Millares 2 3 3 2 3" xfId="78" xr:uid="{00000000-0005-0000-0000-00002C000000}"/>
    <cellStyle name="Millares 2 3 3 2 4" xfId="103" xr:uid="{AC24C4B8-FD0E-466B-B8E8-B22CC3660037}"/>
    <cellStyle name="Millares 2 3 3 3" xfId="39" xr:uid="{00000000-0005-0000-0000-00002D000000}"/>
    <cellStyle name="Millares 2 3 3 4" xfId="66" xr:uid="{00000000-0005-0000-0000-00002E000000}"/>
    <cellStyle name="Millares 2 3 3 5" xfId="91" xr:uid="{0D27D685-D627-422D-B65A-2AA8CB6B6004}"/>
    <cellStyle name="Millares 2 3 4" xfId="18" xr:uid="{00000000-0005-0000-0000-00002F000000}"/>
    <cellStyle name="Millares 2 3 4 2" xfId="45" xr:uid="{00000000-0005-0000-0000-000030000000}"/>
    <cellStyle name="Millares 2 3 4 3" xfId="72" xr:uid="{00000000-0005-0000-0000-000031000000}"/>
    <cellStyle name="Millares 2 3 4 4" xfId="97" xr:uid="{C4396EB3-A958-4C78-A2DA-2E57EB5A8751}"/>
    <cellStyle name="Millares 2 3 5" xfId="33" xr:uid="{00000000-0005-0000-0000-000032000000}"/>
    <cellStyle name="Millares 2 3 6" xfId="59" xr:uid="{00000000-0005-0000-0000-000033000000}"/>
    <cellStyle name="Millares 2 3 7" xfId="85" xr:uid="{E6403D20-3DA0-48B6-B6BD-D2A770941827}"/>
    <cellStyle name="Millares 2 4" xfId="5" xr:uid="{00000000-0005-0000-0000-000034000000}"/>
    <cellStyle name="Millares 2 4 2" xfId="11" xr:uid="{00000000-0005-0000-0000-000035000000}"/>
    <cellStyle name="Millares 2 4 2 2" xfId="25" xr:uid="{00000000-0005-0000-0000-000036000000}"/>
    <cellStyle name="Millares 2 4 2 2 2" xfId="52" xr:uid="{00000000-0005-0000-0000-000037000000}"/>
    <cellStyle name="Millares 2 4 2 2 3" xfId="79" xr:uid="{00000000-0005-0000-0000-000038000000}"/>
    <cellStyle name="Millares 2 4 2 2 4" xfId="104" xr:uid="{4B4E7D5F-E789-4B1F-9D6F-CEA0770A57C1}"/>
    <cellStyle name="Millares 2 4 2 3" xfId="40" xr:uid="{00000000-0005-0000-0000-000039000000}"/>
    <cellStyle name="Millares 2 4 2 4" xfId="67" xr:uid="{00000000-0005-0000-0000-00003A000000}"/>
    <cellStyle name="Millares 2 4 2 5" xfId="92" xr:uid="{A84FDC69-041C-4E63-82BB-1F04D3BBB9FE}"/>
    <cellStyle name="Millares 2 4 3" xfId="19" xr:uid="{00000000-0005-0000-0000-00003B000000}"/>
    <cellStyle name="Millares 2 4 3 2" xfId="46" xr:uid="{00000000-0005-0000-0000-00003C000000}"/>
    <cellStyle name="Millares 2 4 3 3" xfId="73" xr:uid="{00000000-0005-0000-0000-00003D000000}"/>
    <cellStyle name="Millares 2 4 3 4" xfId="98" xr:uid="{CB0394F7-1ED2-4FA3-B04B-901512D6609F}"/>
    <cellStyle name="Millares 2 4 4" xfId="34" xr:uid="{00000000-0005-0000-0000-00003E000000}"/>
    <cellStyle name="Millares 2 4 5" xfId="61" xr:uid="{00000000-0005-0000-0000-00003F000000}"/>
    <cellStyle name="Millares 2 4 6" xfId="86" xr:uid="{606428B4-AC2D-4984-BC56-DA1476EF2D28}"/>
    <cellStyle name="Millares 2 5" xfId="8" xr:uid="{00000000-0005-0000-0000-000040000000}"/>
    <cellStyle name="Millares 2 5 2" xfId="22" xr:uid="{00000000-0005-0000-0000-000041000000}"/>
    <cellStyle name="Millares 2 5 2 2" xfId="49" xr:uid="{00000000-0005-0000-0000-000042000000}"/>
    <cellStyle name="Millares 2 5 2 3" xfId="76" xr:uid="{00000000-0005-0000-0000-000043000000}"/>
    <cellStyle name="Millares 2 5 2 4" xfId="101" xr:uid="{EE08A108-B4AF-4A1F-8A12-56833AA52945}"/>
    <cellStyle name="Millares 2 5 3" xfId="37" xr:uid="{00000000-0005-0000-0000-000044000000}"/>
    <cellStyle name="Millares 2 5 4" xfId="64" xr:uid="{00000000-0005-0000-0000-000045000000}"/>
    <cellStyle name="Millares 2 5 5" xfId="89" xr:uid="{468E6FA5-D6EE-4CDB-844B-E1EBE8DBACF0}"/>
    <cellStyle name="Millares 2 6" xfId="16" xr:uid="{00000000-0005-0000-0000-000046000000}"/>
    <cellStyle name="Millares 2 6 2" xfId="43" xr:uid="{00000000-0005-0000-0000-000047000000}"/>
    <cellStyle name="Millares 2 6 3" xfId="70" xr:uid="{00000000-0005-0000-0000-000048000000}"/>
    <cellStyle name="Millares 2 6 4" xfId="95" xr:uid="{EE9BA5E4-0836-4DDF-B724-CC1E71B01D4A}"/>
    <cellStyle name="Millares 2 7" xfId="31" xr:uid="{00000000-0005-0000-0000-000049000000}"/>
    <cellStyle name="Millares 2 8" xfId="55" xr:uid="{00000000-0005-0000-0000-00004A000000}"/>
    <cellStyle name="Millares 2 9" xfId="57" xr:uid="{00000000-0005-0000-0000-00004B000000}"/>
    <cellStyle name="Normal" xfId="0" builtinId="0"/>
    <cellStyle name="Normal 2" xfId="15" xr:uid="{00000000-0005-0000-0000-00004D000000}"/>
    <cellStyle name="Normal 3" xfId="14" xr:uid="{00000000-0005-0000-0000-00004E000000}"/>
    <cellStyle name="Normal 3 2" xfId="28" xr:uid="{00000000-0005-0000-0000-00004F000000}"/>
    <cellStyle name="Normal 3 3" xfId="30" xr:uid="{00000000-0005-0000-0000-000050000000}"/>
    <cellStyle name="Normal 4" xfId="29" xr:uid="{00000000-0005-0000-0000-000051000000}"/>
    <cellStyle name="Porcentaje" xfId="82" builtinId="5"/>
  </cellStyles>
  <dxfs count="0"/>
  <tableStyles count="0" defaultTableStyle="TableStyleMedium2" defaultPivotStyle="PivotStyleLight16"/>
  <colors>
    <mruColors>
      <color rgb="FFC4E1DA"/>
      <color rgb="FF199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3" Type="http://schemas.openxmlformats.org/officeDocument/2006/relationships/hyperlink" Target="#'Plan de Bienestar e Incentivos'!A1"/><Relationship Id="rId18" Type="http://schemas.openxmlformats.org/officeDocument/2006/relationships/image" Target="../media/image11.png"/><Relationship Id="rId26" Type="http://schemas.openxmlformats.org/officeDocument/2006/relationships/image" Target="../media/image15.png"/><Relationship Id="rId39" Type="http://schemas.openxmlformats.org/officeDocument/2006/relationships/hyperlink" Target="#PESV!A1"/><Relationship Id="rId21" Type="http://schemas.openxmlformats.org/officeDocument/2006/relationships/hyperlink" Target="#'Plan de Previsi&#243;n'!A1"/><Relationship Id="rId34" Type="http://schemas.openxmlformats.org/officeDocument/2006/relationships/image" Target="../media/image19.png"/><Relationship Id="rId42" Type="http://schemas.openxmlformats.org/officeDocument/2006/relationships/image" Target="../media/image23.png"/><Relationship Id="rId7" Type="http://schemas.openxmlformats.org/officeDocument/2006/relationships/hyperlink" Target="#'Plan de Comunicaciones'!A1"/><Relationship Id="rId2" Type="http://schemas.openxmlformats.org/officeDocument/2006/relationships/image" Target="../media/image3.png"/><Relationship Id="rId16" Type="http://schemas.openxmlformats.org/officeDocument/2006/relationships/image" Target="../media/image10.png"/><Relationship Id="rId29" Type="http://schemas.openxmlformats.org/officeDocument/2006/relationships/hyperlink" Target="#'Plan Estrat&#233;gico TH'!A1"/><Relationship Id="rId1" Type="http://schemas.openxmlformats.org/officeDocument/2006/relationships/hyperlink" Target="#'Plan Anual de Adquisiciones'!A1"/><Relationship Id="rId6" Type="http://schemas.openxmlformats.org/officeDocument/2006/relationships/image" Target="../media/image5.png"/><Relationship Id="rId11" Type="http://schemas.openxmlformats.org/officeDocument/2006/relationships/hyperlink" Target="#PIGA!A1"/><Relationship Id="rId24" Type="http://schemas.openxmlformats.org/officeDocument/2006/relationships/image" Target="../media/image14.png"/><Relationship Id="rId32" Type="http://schemas.openxmlformats.org/officeDocument/2006/relationships/image" Target="../media/image18.png"/><Relationship Id="rId37" Type="http://schemas.openxmlformats.org/officeDocument/2006/relationships/hyperlink" Target="#PTEP!A1"/><Relationship Id="rId40" Type="http://schemas.openxmlformats.org/officeDocument/2006/relationships/image" Target="../media/image22.png"/><Relationship Id="rId45" Type="http://schemas.openxmlformats.org/officeDocument/2006/relationships/hyperlink" Target="#'Estrategia Racionalizaci&#243;n Tr&#225;m'!&#193;rea_de_impresi&#243;n"/><Relationship Id="rId5" Type="http://schemas.openxmlformats.org/officeDocument/2006/relationships/hyperlink" Target="#'Plan de Capacitaci&#243;n'!A1"/><Relationship Id="rId15" Type="http://schemas.openxmlformats.org/officeDocument/2006/relationships/hyperlink" Target="#'Plan Institucional Partipaci&#243;n '!A1"/><Relationship Id="rId23" Type="http://schemas.openxmlformats.org/officeDocument/2006/relationships/hyperlink" Target="#'Plan de Tratamiento de Riesgos '!&#193;rea_de_impresi&#243;n"/><Relationship Id="rId28" Type="http://schemas.openxmlformats.org/officeDocument/2006/relationships/image" Target="../media/image16.png"/><Relationship Id="rId36" Type="http://schemas.openxmlformats.org/officeDocument/2006/relationships/image" Target="../media/image20.png"/><Relationship Id="rId10" Type="http://schemas.openxmlformats.org/officeDocument/2006/relationships/image" Target="../media/image7.png"/><Relationship Id="rId19" Type="http://schemas.openxmlformats.org/officeDocument/2006/relationships/hyperlink" Target="#'Plan de Seguridad y Privacidad '!A1"/><Relationship Id="rId31" Type="http://schemas.openxmlformats.org/officeDocument/2006/relationships/hyperlink" Target="#PETI!A1"/><Relationship Id="rId44" Type="http://schemas.openxmlformats.org/officeDocument/2006/relationships/image" Target="../media/image24.png"/><Relationship Id="rId4" Type="http://schemas.openxmlformats.org/officeDocument/2006/relationships/image" Target="../media/image4.png"/><Relationship Id="rId9" Type="http://schemas.openxmlformats.org/officeDocument/2006/relationships/hyperlink" Target="#'Plan de Gasto P&#250;blico'!A1"/><Relationship Id="rId14" Type="http://schemas.openxmlformats.org/officeDocument/2006/relationships/image" Target="../media/image9.png"/><Relationship Id="rId22" Type="http://schemas.openxmlformats.org/officeDocument/2006/relationships/image" Target="../media/image13.png"/><Relationship Id="rId27" Type="http://schemas.openxmlformats.org/officeDocument/2006/relationships/hyperlink" Target="#'Plan de Adecuaci&#243;n '!A1"/><Relationship Id="rId30" Type="http://schemas.openxmlformats.org/officeDocument/2006/relationships/image" Target="../media/image17.png"/><Relationship Id="rId35" Type="http://schemas.openxmlformats.org/officeDocument/2006/relationships/hyperlink" Target="#'Plan Apertura de Datos'!A1"/><Relationship Id="rId43" Type="http://schemas.openxmlformats.org/officeDocument/2006/relationships/hyperlink" Target="#'Plan de Preservaci&#243;n'!A1"/><Relationship Id="rId8" Type="http://schemas.openxmlformats.org/officeDocument/2006/relationships/image" Target="../media/image6.png"/><Relationship Id="rId3" Type="http://schemas.openxmlformats.org/officeDocument/2006/relationships/hyperlink" Target="#'Plan Austeridad'!A1"/><Relationship Id="rId12" Type="http://schemas.openxmlformats.org/officeDocument/2006/relationships/image" Target="../media/image8.png"/><Relationship Id="rId17" Type="http://schemas.openxmlformats.org/officeDocument/2006/relationships/hyperlink" Target="#PINAR!A1"/><Relationship Id="rId25" Type="http://schemas.openxmlformats.org/officeDocument/2006/relationships/hyperlink" Target="#'Plan SST'!A1"/><Relationship Id="rId33" Type="http://schemas.openxmlformats.org/officeDocument/2006/relationships/hyperlink" Target="#'Plan de Vacantes'!A1"/><Relationship Id="rId38" Type="http://schemas.openxmlformats.org/officeDocument/2006/relationships/image" Target="../media/image21.jpeg"/><Relationship Id="rId46" Type="http://schemas.openxmlformats.org/officeDocument/2006/relationships/image" Target="../media/image25.png"/><Relationship Id="rId20" Type="http://schemas.openxmlformats.org/officeDocument/2006/relationships/image" Target="../media/image12.png"/><Relationship Id="rId41" Type="http://schemas.openxmlformats.org/officeDocument/2006/relationships/hyperlink" Target="#'Plan de Conservaci&#243;n'!A1"/></Relationships>
</file>

<file path=xl/drawings/_rels/drawing1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9</xdr:col>
      <xdr:colOff>1560363</xdr:colOff>
      <xdr:row>11</xdr:row>
      <xdr:rowOff>706727</xdr:rowOff>
    </xdr:from>
    <xdr:to>
      <xdr:col>11</xdr:col>
      <xdr:colOff>332939</xdr:colOff>
      <xdr:row>12</xdr:row>
      <xdr:rowOff>700355</xdr:rowOff>
    </xdr:to>
    <xdr:pic>
      <xdr:nvPicPr>
        <xdr:cNvPr id="2" name="Imagen 1" descr="Forma&#10;&#10;Descripción generada automáticamente con confianza baja">
          <a:hlinkClick xmlns:r="http://schemas.openxmlformats.org/officeDocument/2006/relationships" r:id="rId1"/>
          <a:extLst>
            <a:ext uri="{FF2B5EF4-FFF2-40B4-BE49-F238E27FC236}">
              <a16:creationId xmlns:a16="http://schemas.microsoft.com/office/drawing/2014/main" id="{B06CD937-A239-4609-BA52-88CBE3FFC2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553954" y="11461318"/>
          <a:ext cx="3136758" cy="1205900"/>
        </a:xfrm>
        <a:prstGeom prst="rect">
          <a:avLst/>
        </a:prstGeom>
      </xdr:spPr>
    </xdr:pic>
    <xdr:clientData/>
  </xdr:twoCellAnchor>
  <xdr:twoCellAnchor editAs="oneCell">
    <xdr:from>
      <xdr:col>3</xdr:col>
      <xdr:colOff>2399538</xdr:colOff>
      <xdr:row>5</xdr:row>
      <xdr:rowOff>71110</xdr:rowOff>
    </xdr:from>
    <xdr:to>
      <xdr:col>5</xdr:col>
      <xdr:colOff>865766</xdr:colOff>
      <xdr:row>5</xdr:row>
      <xdr:rowOff>1368133</xdr:rowOff>
    </xdr:to>
    <xdr:pic>
      <xdr:nvPicPr>
        <xdr:cNvPr id="3" name="Imagen 2" descr="Forma&#10;&#10;Descripción generada automáticamente con confianza media">
          <a:hlinkClick xmlns:r="http://schemas.openxmlformats.org/officeDocument/2006/relationships" r:id="rId3"/>
          <a:extLst>
            <a:ext uri="{FF2B5EF4-FFF2-40B4-BE49-F238E27FC236}">
              <a16:creationId xmlns:a16="http://schemas.microsoft.com/office/drawing/2014/main" id="{22DF5166-F473-429F-A2F4-5102CE1A4F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05038" y="3240337"/>
          <a:ext cx="3505819" cy="1297023"/>
        </a:xfrm>
        <a:prstGeom prst="rect">
          <a:avLst/>
        </a:prstGeom>
      </xdr:spPr>
    </xdr:pic>
    <xdr:clientData/>
  </xdr:twoCellAnchor>
  <xdr:twoCellAnchor editAs="oneCell">
    <xdr:from>
      <xdr:col>9</xdr:col>
      <xdr:colOff>1068689</xdr:colOff>
      <xdr:row>6</xdr:row>
      <xdr:rowOff>1092937</xdr:rowOff>
    </xdr:from>
    <xdr:to>
      <xdr:col>11</xdr:col>
      <xdr:colOff>158750</xdr:colOff>
      <xdr:row>8</xdr:row>
      <xdr:rowOff>112274</xdr:rowOff>
    </xdr:to>
    <xdr:pic>
      <xdr:nvPicPr>
        <xdr:cNvPr id="4" name="Imagen 3" descr="Forma&#10;&#10;Descripción generada automáticamente con confianza media">
          <a:hlinkClick xmlns:r="http://schemas.openxmlformats.org/officeDocument/2006/relationships" r:id="rId5"/>
          <a:extLst>
            <a:ext uri="{FF2B5EF4-FFF2-40B4-BE49-F238E27FC236}">
              <a16:creationId xmlns:a16="http://schemas.microsoft.com/office/drawing/2014/main" id="{DAFEFD93-82B3-4ABF-801A-ED3724294FD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1889" y="6322162"/>
          <a:ext cx="3452511" cy="1171986"/>
        </a:xfrm>
        <a:prstGeom prst="rect">
          <a:avLst/>
        </a:prstGeom>
      </xdr:spPr>
    </xdr:pic>
    <xdr:clientData/>
  </xdr:twoCellAnchor>
  <xdr:twoCellAnchor editAs="oneCell">
    <xdr:from>
      <xdr:col>3</xdr:col>
      <xdr:colOff>1563174</xdr:colOff>
      <xdr:row>5</xdr:row>
      <xdr:rowOff>1126470</xdr:rowOff>
    </xdr:from>
    <xdr:to>
      <xdr:col>5</xdr:col>
      <xdr:colOff>365161</xdr:colOff>
      <xdr:row>6</xdr:row>
      <xdr:rowOff>383595</xdr:rowOff>
    </xdr:to>
    <xdr:pic>
      <xdr:nvPicPr>
        <xdr:cNvPr id="5" name="Imagen 4" descr="Forma&#10;&#10;Descripción generada automáticamente con confianza baja">
          <a:hlinkClick xmlns:r="http://schemas.openxmlformats.org/officeDocument/2006/relationships" r:id="rId7"/>
          <a:extLst>
            <a:ext uri="{FF2B5EF4-FFF2-40B4-BE49-F238E27FC236}">
              <a16:creationId xmlns:a16="http://schemas.microsoft.com/office/drawing/2014/main" id="{B950935F-5124-4D6B-ACC2-491DC095855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59149" y="4279245"/>
          <a:ext cx="3831187" cy="1333575"/>
        </a:xfrm>
        <a:prstGeom prst="rect">
          <a:avLst/>
        </a:prstGeom>
      </xdr:spPr>
    </xdr:pic>
    <xdr:clientData/>
  </xdr:twoCellAnchor>
  <xdr:twoCellAnchor editAs="oneCell">
    <xdr:from>
      <xdr:col>6</xdr:col>
      <xdr:colOff>1010688</xdr:colOff>
      <xdr:row>13</xdr:row>
      <xdr:rowOff>78252</xdr:rowOff>
    </xdr:from>
    <xdr:to>
      <xdr:col>7</xdr:col>
      <xdr:colOff>1908638</xdr:colOff>
      <xdr:row>15</xdr:row>
      <xdr:rowOff>327327</xdr:rowOff>
    </xdr:to>
    <xdr:pic>
      <xdr:nvPicPr>
        <xdr:cNvPr id="6" name="Imagen 5" descr="Forma&#10;&#10;Descripción generada automáticamente con confianza baja">
          <a:hlinkClick xmlns:r="http://schemas.openxmlformats.org/officeDocument/2006/relationships" r:id="rId9"/>
          <a:extLst>
            <a:ext uri="{FF2B5EF4-FFF2-40B4-BE49-F238E27FC236}">
              <a16:creationId xmlns:a16="http://schemas.microsoft.com/office/drawing/2014/main" id="{65023D55-7B36-44AF-B3D0-886FC6CE767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4137870" y="12997616"/>
          <a:ext cx="3339813" cy="1218894"/>
        </a:xfrm>
        <a:prstGeom prst="rect">
          <a:avLst/>
        </a:prstGeom>
      </xdr:spPr>
    </xdr:pic>
    <xdr:clientData/>
  </xdr:twoCellAnchor>
  <xdr:twoCellAnchor editAs="oneCell">
    <xdr:from>
      <xdr:col>4</xdr:col>
      <xdr:colOff>2222864</xdr:colOff>
      <xdr:row>13</xdr:row>
      <xdr:rowOff>59258</xdr:rowOff>
    </xdr:from>
    <xdr:to>
      <xdr:col>6</xdr:col>
      <xdr:colOff>1142999</xdr:colOff>
      <xdr:row>15</xdr:row>
      <xdr:rowOff>396876</xdr:rowOff>
    </xdr:to>
    <xdr:pic>
      <xdr:nvPicPr>
        <xdr:cNvPr id="7" name="Imagen 6" descr="Forma&#10;&#10;Descripción generada automáticamente con confianza baja">
          <a:hlinkClick xmlns:r="http://schemas.openxmlformats.org/officeDocument/2006/relationships" r:id="rId11"/>
          <a:extLst>
            <a:ext uri="{FF2B5EF4-FFF2-40B4-BE49-F238E27FC236}">
              <a16:creationId xmlns:a16="http://schemas.microsoft.com/office/drawing/2014/main" id="{C8081256-412D-4D64-B19A-867A3A5AAF3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833464" y="12984683"/>
          <a:ext cx="3415935" cy="1299644"/>
        </a:xfrm>
        <a:prstGeom prst="rect">
          <a:avLst/>
        </a:prstGeom>
      </xdr:spPr>
    </xdr:pic>
    <xdr:clientData/>
  </xdr:twoCellAnchor>
  <xdr:twoCellAnchor editAs="oneCell">
    <xdr:from>
      <xdr:col>9</xdr:col>
      <xdr:colOff>1898063</xdr:colOff>
      <xdr:row>7</xdr:row>
      <xdr:rowOff>1088876</xdr:rowOff>
    </xdr:from>
    <xdr:to>
      <xdr:col>11</xdr:col>
      <xdr:colOff>952500</xdr:colOff>
      <xdr:row>8</xdr:row>
      <xdr:rowOff>1178188</xdr:rowOff>
    </xdr:to>
    <xdr:pic>
      <xdr:nvPicPr>
        <xdr:cNvPr id="8" name="Imagen 7" descr="Forma&#10;&#10;Descripción generada automáticamente con confianza baja">
          <a:hlinkClick xmlns:r="http://schemas.openxmlformats.org/officeDocument/2006/relationships" r:id="rId13"/>
          <a:extLst>
            <a:ext uri="{FF2B5EF4-FFF2-40B4-BE49-F238E27FC236}">
              <a16:creationId xmlns:a16="http://schemas.microsoft.com/office/drawing/2014/main" id="{852508A4-30F1-47B8-864F-AC24C314478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9881263" y="7384901"/>
          <a:ext cx="3416887" cy="1175161"/>
        </a:xfrm>
        <a:prstGeom prst="rect">
          <a:avLst/>
        </a:prstGeom>
      </xdr:spPr>
    </xdr:pic>
    <xdr:clientData/>
  </xdr:twoCellAnchor>
  <xdr:twoCellAnchor editAs="oneCell">
    <xdr:from>
      <xdr:col>3</xdr:col>
      <xdr:colOff>713485</xdr:colOff>
      <xdr:row>6</xdr:row>
      <xdr:rowOff>213348</xdr:rowOff>
    </xdr:from>
    <xdr:to>
      <xdr:col>4</xdr:col>
      <xdr:colOff>1146141</xdr:colOff>
      <xdr:row>7</xdr:row>
      <xdr:rowOff>177250</xdr:rowOff>
    </xdr:to>
    <xdr:pic>
      <xdr:nvPicPr>
        <xdr:cNvPr id="9" name="Imagen 8">
          <a:hlinkClick xmlns:r="http://schemas.openxmlformats.org/officeDocument/2006/relationships" r:id="rId15"/>
          <a:extLst>
            <a:ext uri="{FF2B5EF4-FFF2-40B4-BE49-F238E27FC236}">
              <a16:creationId xmlns:a16="http://schemas.microsoft.com/office/drawing/2014/main" id="{4DAABD4F-48E8-47DB-BE31-162495BD8AC7}"/>
            </a:ext>
            <a:ext uri="{147F2762-F138-4A5C-976F-8EAC2B608ADB}">
              <a16:predDERef xmlns:a16="http://schemas.microsoft.com/office/drawing/2014/main" pred="{852508A4-30F1-47B8-864F-AC24C314478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6609460" y="5442573"/>
          <a:ext cx="3147281" cy="1183102"/>
        </a:xfrm>
        <a:prstGeom prst="rect">
          <a:avLst/>
        </a:prstGeom>
      </xdr:spPr>
    </xdr:pic>
    <xdr:clientData/>
  </xdr:twoCellAnchor>
  <xdr:twoCellAnchor editAs="oneCell">
    <xdr:from>
      <xdr:col>9</xdr:col>
      <xdr:colOff>1467812</xdr:colOff>
      <xdr:row>10</xdr:row>
      <xdr:rowOff>293500</xdr:rowOff>
    </xdr:from>
    <xdr:to>
      <xdr:col>11</xdr:col>
      <xdr:colOff>571500</xdr:colOff>
      <xdr:row>11</xdr:row>
      <xdr:rowOff>535213</xdr:rowOff>
    </xdr:to>
    <xdr:pic>
      <xdr:nvPicPr>
        <xdr:cNvPr id="10" name="Imagen 9" descr="Forma&#10;&#10;Descripción generada automáticamente con confianza baja">
          <a:hlinkClick xmlns:r="http://schemas.openxmlformats.org/officeDocument/2006/relationships" r:id="rId17"/>
          <a:extLst>
            <a:ext uri="{FF2B5EF4-FFF2-40B4-BE49-F238E27FC236}">
              <a16:creationId xmlns:a16="http://schemas.microsoft.com/office/drawing/2014/main" id="{06A5036D-8602-47A3-8999-4DAE9D7E9B5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51012" y="10113775"/>
          <a:ext cx="3466138" cy="1175163"/>
        </a:xfrm>
        <a:prstGeom prst="rect">
          <a:avLst/>
        </a:prstGeom>
      </xdr:spPr>
    </xdr:pic>
    <xdr:clientData/>
  </xdr:twoCellAnchor>
  <xdr:twoCellAnchor editAs="oneCell">
    <xdr:from>
      <xdr:col>2</xdr:col>
      <xdr:colOff>2104896</xdr:colOff>
      <xdr:row>7</xdr:row>
      <xdr:rowOff>321604</xdr:rowOff>
    </xdr:from>
    <xdr:to>
      <xdr:col>4</xdr:col>
      <xdr:colOff>1158648</xdr:colOff>
      <xdr:row>8</xdr:row>
      <xdr:rowOff>553077</xdr:rowOff>
    </xdr:to>
    <xdr:pic>
      <xdr:nvPicPr>
        <xdr:cNvPr id="11" name="Imagen 10" descr="Forma&#10;&#10;Descripción generada automáticamente con confianza media">
          <a:hlinkClick xmlns:r="http://schemas.openxmlformats.org/officeDocument/2006/relationships" r:id="rId19"/>
          <a:extLst>
            <a:ext uri="{FF2B5EF4-FFF2-40B4-BE49-F238E27FC236}">
              <a16:creationId xmlns:a16="http://schemas.microsoft.com/office/drawing/2014/main" id="{73B0299B-4996-49FD-BF9C-57BC85C0B96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19646" y="6770029"/>
          <a:ext cx="3949602" cy="1164922"/>
        </a:xfrm>
        <a:prstGeom prst="rect">
          <a:avLst/>
        </a:prstGeom>
      </xdr:spPr>
    </xdr:pic>
    <xdr:clientData/>
  </xdr:twoCellAnchor>
  <xdr:twoCellAnchor editAs="oneCell">
    <xdr:from>
      <xdr:col>9</xdr:col>
      <xdr:colOff>36624</xdr:colOff>
      <xdr:row>5</xdr:row>
      <xdr:rowOff>1981750</xdr:rowOff>
    </xdr:from>
    <xdr:to>
      <xdr:col>10</xdr:col>
      <xdr:colOff>1428749</xdr:colOff>
      <xdr:row>6</xdr:row>
      <xdr:rowOff>1080462</xdr:rowOff>
    </xdr:to>
    <xdr:pic>
      <xdr:nvPicPr>
        <xdr:cNvPr id="12" name="Imagen 11" descr="Forma&#10;&#10;Descripción generada automáticamente con confianza media">
          <a:hlinkClick xmlns:r="http://schemas.openxmlformats.org/officeDocument/2006/relationships" r:id="rId21"/>
          <a:extLst>
            <a:ext uri="{FF2B5EF4-FFF2-40B4-BE49-F238E27FC236}">
              <a16:creationId xmlns:a16="http://schemas.microsoft.com/office/drawing/2014/main" id="{419D13DA-02A6-4D82-A230-8BBFCA1FB21F}"/>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019824" y="5134525"/>
          <a:ext cx="3573350" cy="1175162"/>
        </a:xfrm>
        <a:prstGeom prst="rect">
          <a:avLst/>
        </a:prstGeom>
      </xdr:spPr>
    </xdr:pic>
    <xdr:clientData/>
  </xdr:twoCellAnchor>
  <xdr:twoCellAnchor editAs="oneCell">
    <xdr:from>
      <xdr:col>2</xdr:col>
      <xdr:colOff>1484144</xdr:colOff>
      <xdr:row>8</xdr:row>
      <xdr:rowOff>737636</xdr:rowOff>
    </xdr:from>
    <xdr:to>
      <xdr:col>4</xdr:col>
      <xdr:colOff>728399</xdr:colOff>
      <xdr:row>9</xdr:row>
      <xdr:rowOff>676374</xdr:rowOff>
    </xdr:to>
    <xdr:pic>
      <xdr:nvPicPr>
        <xdr:cNvPr id="13" name="Imagen 12" descr="Forma&#10;&#10;Descripción generada automáticamente con confianza media">
          <a:hlinkClick xmlns:r="http://schemas.openxmlformats.org/officeDocument/2006/relationships" r:id="rId23"/>
          <a:extLst>
            <a:ext uri="{FF2B5EF4-FFF2-40B4-BE49-F238E27FC236}">
              <a16:creationId xmlns:a16="http://schemas.microsoft.com/office/drawing/2014/main" id="{B7424F18-5B52-4DF2-A311-E8EC4BF8BE8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198894" y="8119511"/>
          <a:ext cx="4140105" cy="1157939"/>
        </a:xfrm>
        <a:prstGeom prst="rect">
          <a:avLst/>
        </a:prstGeom>
      </xdr:spPr>
    </xdr:pic>
    <xdr:clientData/>
  </xdr:twoCellAnchor>
  <xdr:twoCellAnchor editAs="oneCell">
    <xdr:from>
      <xdr:col>9</xdr:col>
      <xdr:colOff>1932063</xdr:colOff>
      <xdr:row>9</xdr:row>
      <xdr:rowOff>51313</xdr:rowOff>
    </xdr:from>
    <xdr:to>
      <xdr:col>11</xdr:col>
      <xdr:colOff>1238250</xdr:colOff>
      <xdr:row>10</xdr:row>
      <xdr:rowOff>7274</xdr:rowOff>
    </xdr:to>
    <xdr:pic>
      <xdr:nvPicPr>
        <xdr:cNvPr id="14" name="Imagen 13" descr="Forma&#10;&#10;Descripción generada automáticamente con confianza baja">
          <a:hlinkClick xmlns:r="http://schemas.openxmlformats.org/officeDocument/2006/relationships" r:id="rId25"/>
          <a:extLst>
            <a:ext uri="{FF2B5EF4-FFF2-40B4-BE49-F238E27FC236}">
              <a16:creationId xmlns:a16="http://schemas.microsoft.com/office/drawing/2014/main" id="{1EA6B6D1-0C30-4601-8724-F88389E09F4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9915263" y="8652388"/>
          <a:ext cx="3668637" cy="1175161"/>
        </a:xfrm>
        <a:prstGeom prst="rect">
          <a:avLst/>
        </a:prstGeom>
      </xdr:spPr>
    </xdr:pic>
    <xdr:clientData/>
  </xdr:twoCellAnchor>
  <xdr:twoCellAnchor editAs="oneCell">
    <xdr:from>
      <xdr:col>2</xdr:col>
      <xdr:colOff>2155599</xdr:colOff>
      <xdr:row>10</xdr:row>
      <xdr:rowOff>772968</xdr:rowOff>
    </xdr:from>
    <xdr:to>
      <xdr:col>4</xdr:col>
      <xdr:colOff>632520</xdr:colOff>
      <xdr:row>11</xdr:row>
      <xdr:rowOff>1107606</xdr:rowOff>
    </xdr:to>
    <xdr:pic>
      <xdr:nvPicPr>
        <xdr:cNvPr id="15" name="Imagen 14">
          <a:hlinkClick xmlns:r="http://schemas.openxmlformats.org/officeDocument/2006/relationships" r:id="rId27"/>
          <a:extLst>
            <a:ext uri="{FF2B5EF4-FFF2-40B4-BE49-F238E27FC236}">
              <a16:creationId xmlns:a16="http://schemas.microsoft.com/office/drawing/2014/main" id="{614E4E87-5E4E-41C8-BE43-0BC099634EF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5879008" y="10592377"/>
          <a:ext cx="3377967" cy="1269820"/>
        </a:xfrm>
        <a:prstGeom prst="rect">
          <a:avLst/>
        </a:prstGeom>
      </xdr:spPr>
    </xdr:pic>
    <xdr:clientData/>
  </xdr:twoCellAnchor>
  <xdr:twoCellAnchor editAs="oneCell">
    <xdr:from>
      <xdr:col>7</xdr:col>
      <xdr:colOff>796637</xdr:colOff>
      <xdr:row>4</xdr:row>
      <xdr:rowOff>447676</xdr:rowOff>
    </xdr:from>
    <xdr:to>
      <xdr:col>9</xdr:col>
      <xdr:colOff>1684727</xdr:colOff>
      <xdr:row>5</xdr:row>
      <xdr:rowOff>1061584</xdr:rowOff>
    </xdr:to>
    <xdr:pic>
      <xdr:nvPicPr>
        <xdr:cNvPr id="16" name="Imagen 15" descr="Forma&#10;&#10;Descripción generada automáticamente con confianza media">
          <a:hlinkClick xmlns:r="http://schemas.openxmlformats.org/officeDocument/2006/relationships" r:id="rId29"/>
          <a:extLst>
            <a:ext uri="{FF2B5EF4-FFF2-40B4-BE49-F238E27FC236}">
              <a16:creationId xmlns:a16="http://schemas.microsoft.com/office/drawing/2014/main" id="{F49E4629-8A90-49C5-86F3-7A4912D072E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6365682" y="3010767"/>
          <a:ext cx="3312636" cy="1220044"/>
        </a:xfrm>
        <a:prstGeom prst="rect">
          <a:avLst/>
        </a:prstGeom>
      </xdr:spPr>
    </xdr:pic>
    <xdr:clientData/>
  </xdr:twoCellAnchor>
  <xdr:twoCellAnchor editAs="oneCell">
    <xdr:from>
      <xdr:col>2</xdr:col>
      <xdr:colOff>1415807</xdr:colOff>
      <xdr:row>9</xdr:row>
      <xdr:rowOff>1030238</xdr:rowOff>
    </xdr:from>
    <xdr:to>
      <xdr:col>4</xdr:col>
      <xdr:colOff>660062</xdr:colOff>
      <xdr:row>11</xdr:row>
      <xdr:rowOff>33794</xdr:rowOff>
    </xdr:to>
    <xdr:pic>
      <xdr:nvPicPr>
        <xdr:cNvPr id="17" name="Imagen 16" descr="Forma&#10;&#10;Descripción generada automáticamente con confianza media">
          <a:hlinkClick xmlns:r="http://schemas.openxmlformats.org/officeDocument/2006/relationships" r:id="rId31"/>
          <a:extLst>
            <a:ext uri="{FF2B5EF4-FFF2-40B4-BE49-F238E27FC236}">
              <a16:creationId xmlns:a16="http://schemas.microsoft.com/office/drawing/2014/main" id="{625F1258-3B56-441F-9D21-BFAA0B24008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130557" y="9631313"/>
          <a:ext cx="4140105" cy="1156206"/>
        </a:xfrm>
        <a:prstGeom prst="rect">
          <a:avLst/>
        </a:prstGeom>
      </xdr:spPr>
    </xdr:pic>
    <xdr:clientData/>
  </xdr:twoCellAnchor>
  <xdr:twoCellAnchor editAs="oneCell">
    <xdr:from>
      <xdr:col>7</xdr:col>
      <xdr:colOff>2022474</xdr:colOff>
      <xdr:row>5</xdr:row>
      <xdr:rowOff>742951</xdr:rowOff>
    </xdr:from>
    <xdr:to>
      <xdr:col>10</xdr:col>
      <xdr:colOff>722021</xdr:colOff>
      <xdr:row>5</xdr:row>
      <xdr:rowOff>1963001</xdr:rowOff>
    </xdr:to>
    <xdr:pic>
      <xdr:nvPicPr>
        <xdr:cNvPr id="18" name="Imagen 17" descr="Forma&#10;&#10;Descripción generada automáticamente con confianza media">
          <a:hlinkClick xmlns:r="http://schemas.openxmlformats.org/officeDocument/2006/relationships" r:id="rId33"/>
          <a:extLst>
            <a:ext uri="{FF2B5EF4-FFF2-40B4-BE49-F238E27FC236}">
              <a16:creationId xmlns:a16="http://schemas.microsoft.com/office/drawing/2014/main" id="{322BA632-1B8A-484A-B372-7D9E77DFBDA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7538699" y="3895726"/>
          <a:ext cx="3347747" cy="1220050"/>
        </a:xfrm>
        <a:prstGeom prst="rect">
          <a:avLst/>
        </a:prstGeom>
      </xdr:spPr>
    </xdr:pic>
    <xdr:clientData/>
  </xdr:twoCellAnchor>
  <xdr:twoCellAnchor editAs="oneCell">
    <xdr:from>
      <xdr:col>5</xdr:col>
      <xdr:colOff>153700</xdr:colOff>
      <xdr:row>4</xdr:row>
      <xdr:rowOff>190914</xdr:rowOff>
    </xdr:from>
    <xdr:to>
      <xdr:col>6</xdr:col>
      <xdr:colOff>391824</xdr:colOff>
      <xdr:row>5</xdr:row>
      <xdr:rowOff>308743</xdr:rowOff>
    </xdr:to>
    <xdr:pic>
      <xdr:nvPicPr>
        <xdr:cNvPr id="19" name="Imagen 18">
          <a:hlinkClick xmlns:r="http://schemas.openxmlformats.org/officeDocument/2006/relationships" r:id="rId35"/>
          <a:extLst>
            <a:ext uri="{FF2B5EF4-FFF2-40B4-BE49-F238E27FC236}">
              <a16:creationId xmlns:a16="http://schemas.microsoft.com/office/drawing/2014/main" id="{5AC48980-CF57-4309-9D31-59CBAC2CA6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098791" y="2754005"/>
          <a:ext cx="2420215" cy="723965"/>
        </a:xfrm>
        <a:prstGeom prst="rect">
          <a:avLst/>
        </a:prstGeom>
      </xdr:spPr>
    </xdr:pic>
    <xdr:clientData/>
  </xdr:twoCellAnchor>
  <xdr:twoCellAnchor editAs="oneCell">
    <xdr:from>
      <xdr:col>3</xdr:col>
      <xdr:colOff>1090366</xdr:colOff>
      <xdr:row>11</xdr:row>
      <xdr:rowOff>1008785</xdr:rowOff>
    </xdr:from>
    <xdr:to>
      <xdr:col>4</xdr:col>
      <xdr:colOff>1329171</xdr:colOff>
      <xdr:row>12</xdr:row>
      <xdr:rowOff>865910</xdr:rowOff>
    </xdr:to>
    <xdr:pic>
      <xdr:nvPicPr>
        <xdr:cNvPr id="20" name="Imagen 19">
          <a:hlinkClick xmlns:r="http://schemas.openxmlformats.org/officeDocument/2006/relationships" r:id="rId37"/>
          <a:extLst>
            <a:ext uri="{FF2B5EF4-FFF2-40B4-BE49-F238E27FC236}">
              <a16:creationId xmlns:a16="http://schemas.microsoft.com/office/drawing/2014/main" id="{89AE9956-E378-4280-8D8E-9EFCF79812A2}"/>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8957" r="14091"/>
        <a:stretch/>
      </xdr:blipFill>
      <xdr:spPr bwMode="auto">
        <a:xfrm>
          <a:off x="6995866" y="11763376"/>
          <a:ext cx="2957760" cy="106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1062593</xdr:colOff>
      <xdr:row>13</xdr:row>
      <xdr:rowOff>75456</xdr:rowOff>
    </xdr:from>
    <xdr:to>
      <xdr:col>9</xdr:col>
      <xdr:colOff>1414130</xdr:colOff>
      <xdr:row>15</xdr:row>
      <xdr:rowOff>150911</xdr:rowOff>
    </xdr:to>
    <xdr:pic>
      <xdr:nvPicPr>
        <xdr:cNvPr id="21" name="Picture 6" descr="A close up of a sign&#10;&#10;AI-generated content may be incorrect.">
          <a:hlinkClick xmlns:r="http://schemas.openxmlformats.org/officeDocument/2006/relationships" r:id="rId39"/>
          <a:extLst>
            <a:ext uri="{FF2B5EF4-FFF2-40B4-BE49-F238E27FC236}">
              <a16:creationId xmlns:a16="http://schemas.microsoft.com/office/drawing/2014/main" id="{DE2F7CCD-D944-7A22-5706-05D4C256937A}"/>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631638" y="12994820"/>
          <a:ext cx="2776083" cy="1045274"/>
        </a:xfrm>
        <a:prstGeom prst="rect">
          <a:avLst/>
        </a:prstGeom>
      </xdr:spPr>
    </xdr:pic>
    <xdr:clientData/>
  </xdr:twoCellAnchor>
  <xdr:twoCellAnchor editAs="oneCell">
    <xdr:from>
      <xdr:col>3</xdr:col>
      <xdr:colOff>1714500</xdr:colOff>
      <xdr:row>12</xdr:row>
      <xdr:rowOff>813955</xdr:rowOff>
    </xdr:from>
    <xdr:to>
      <xdr:col>5</xdr:col>
      <xdr:colOff>4904</xdr:colOff>
      <xdr:row>14</xdr:row>
      <xdr:rowOff>722311</xdr:rowOff>
    </xdr:to>
    <xdr:pic>
      <xdr:nvPicPr>
        <xdr:cNvPr id="25" name="Imagen 24">
          <a:hlinkClick xmlns:r="http://schemas.openxmlformats.org/officeDocument/2006/relationships" r:id="rId41"/>
          <a:extLst>
            <a:ext uri="{FF2B5EF4-FFF2-40B4-BE49-F238E27FC236}">
              <a16:creationId xmlns:a16="http://schemas.microsoft.com/office/drawing/2014/main" id="{4E5C01AA-79F9-9FAE-0849-95F956F983D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620000" y="12780819"/>
          <a:ext cx="3329995" cy="1103311"/>
        </a:xfrm>
        <a:prstGeom prst="rect">
          <a:avLst/>
        </a:prstGeom>
      </xdr:spPr>
    </xdr:pic>
    <xdr:clientData/>
  </xdr:twoCellAnchor>
  <xdr:twoCellAnchor editAs="oneCell">
    <xdr:from>
      <xdr:col>9</xdr:col>
      <xdr:colOff>1025550</xdr:colOff>
      <xdr:row>12</xdr:row>
      <xdr:rowOff>606136</xdr:rowOff>
    </xdr:from>
    <xdr:to>
      <xdr:col>10</xdr:col>
      <xdr:colOff>1667450</xdr:colOff>
      <xdr:row>14</xdr:row>
      <xdr:rowOff>346841</xdr:rowOff>
    </xdr:to>
    <xdr:pic>
      <xdr:nvPicPr>
        <xdr:cNvPr id="27" name="Imagen 26">
          <a:hlinkClick xmlns:r="http://schemas.openxmlformats.org/officeDocument/2006/relationships" r:id="rId43"/>
          <a:extLst>
            <a:ext uri="{FF2B5EF4-FFF2-40B4-BE49-F238E27FC236}">
              <a16:creationId xmlns:a16="http://schemas.microsoft.com/office/drawing/2014/main" id="{D9E11B88-85C7-797E-CEA7-7672CF2EC748}"/>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9019141" y="12573000"/>
          <a:ext cx="2823991" cy="935660"/>
        </a:xfrm>
        <a:prstGeom prst="rect">
          <a:avLst/>
        </a:prstGeom>
      </xdr:spPr>
    </xdr:pic>
    <xdr:clientData/>
  </xdr:twoCellAnchor>
  <xdr:twoCellAnchor editAs="oneCell">
    <xdr:from>
      <xdr:col>5</xdr:col>
      <xdr:colOff>2122606</xdr:colOff>
      <xdr:row>3</xdr:row>
      <xdr:rowOff>432954</xdr:rowOff>
    </xdr:from>
    <xdr:to>
      <xdr:col>7</xdr:col>
      <xdr:colOff>1046018</xdr:colOff>
      <xdr:row>5</xdr:row>
      <xdr:rowOff>294408</xdr:rowOff>
    </xdr:to>
    <xdr:pic>
      <xdr:nvPicPr>
        <xdr:cNvPr id="32" name="Imagen 31">
          <a:hlinkClick xmlns:r="http://schemas.openxmlformats.org/officeDocument/2006/relationships" r:id="rId45"/>
          <a:extLst>
            <a:ext uri="{FF2B5EF4-FFF2-40B4-BE49-F238E27FC236}">
              <a16:creationId xmlns:a16="http://schemas.microsoft.com/office/drawing/2014/main" id="{4FEF71BD-C313-0A7D-00C7-6E9717E1C325}"/>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3067697" y="2389909"/>
          <a:ext cx="3547366" cy="1333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222250</xdr:colOff>
      <xdr:row>4</xdr:row>
      <xdr:rowOff>428623</xdr:rowOff>
    </xdr:from>
    <xdr:to>
      <xdr:col>19</xdr:col>
      <xdr:colOff>496092</xdr:colOff>
      <xdr:row>8</xdr:row>
      <xdr:rowOff>27935</xdr:rowOff>
    </xdr:to>
    <xdr:pic>
      <xdr:nvPicPr>
        <xdr:cNvPr id="2" name="Imagen 1" descr="Forma&#10;&#10;Descripción generada automáticamente con confianza media">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0129500" y="3222623"/>
          <a:ext cx="1543842" cy="13138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289718</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56543" cy="13106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100661</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48461" cy="13106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19</xdr:col>
      <xdr:colOff>471752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919825" y="3292473"/>
          <a:ext cx="1544902" cy="13106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222250</xdr:colOff>
      <xdr:row>5</xdr:row>
      <xdr:rowOff>14017</xdr:rowOff>
    </xdr:from>
    <xdr:to>
      <xdr:col>20</xdr:col>
      <xdr:colOff>34396</xdr:colOff>
      <xdr:row>8</xdr:row>
      <xdr:rowOff>57829</xdr:rowOff>
    </xdr:to>
    <xdr:pic>
      <xdr:nvPicPr>
        <xdr:cNvPr id="2" name="Imagen 1" descr="Forma&#10;&#10;Descripción generada automáticamente con confianza media">
          <a:extLst>
            <a:ext uri="{FF2B5EF4-FFF2-40B4-BE49-F238E27FC236}">
              <a16:creationId xmlns:a16="http://schemas.microsoft.com/office/drawing/2014/main" id="{8613F32E-E443-42AB-9150-AD4790BD5E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492932" y="3230251"/>
          <a:ext cx="1556334" cy="13055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510886</xdr:colOff>
      <xdr:row>4</xdr:row>
      <xdr:rowOff>438725</xdr:rowOff>
    </xdr:from>
    <xdr:to>
      <xdr:col>18</xdr:col>
      <xdr:colOff>699796</xdr:colOff>
      <xdr:row>8</xdr:row>
      <xdr:rowOff>35151</xdr:rowOff>
    </xdr:to>
    <xdr:pic>
      <xdr:nvPicPr>
        <xdr:cNvPr id="2" name="Imagen 1" descr="Forma&#10;&#10;Descripción generada automáticamente con confianza media">
          <a:extLst>
            <a:ext uri="{FF2B5EF4-FFF2-40B4-BE49-F238E27FC236}">
              <a16:creationId xmlns:a16="http://schemas.microsoft.com/office/drawing/2014/main" id="{EF2E7281-1F4C-4EB3-9A49-BE3A1BD2D1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7295091" y="3209634"/>
          <a:ext cx="1574364" cy="1299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222250</xdr:colOff>
      <xdr:row>5</xdr:row>
      <xdr:rowOff>63498</xdr:rowOff>
    </xdr:from>
    <xdr:to>
      <xdr:col>17</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87F9971-4AC5-4084-9AF1-03A3508299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43225" y="3292473"/>
          <a:ext cx="1535112" cy="13106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222250</xdr:colOff>
      <xdr:row>5</xdr:row>
      <xdr:rowOff>63498</xdr:rowOff>
    </xdr:from>
    <xdr:to>
      <xdr:col>21</xdr:col>
      <xdr:colOff>436562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B33B3884-2363-421E-B120-1A54021D68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3768050" y="3292473"/>
          <a:ext cx="1547812" cy="13106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19</xdr:col>
      <xdr:colOff>106815</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34E990C3-A029-4916-9A7E-D5A30B414A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376650" y="3292473"/>
          <a:ext cx="1554162" cy="13106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18</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2E89D042-11A2-4DBA-9C58-2A5D138C09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109825" y="3292473"/>
          <a:ext cx="1554163" cy="1310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268943</xdr:colOff>
      <xdr:row>4</xdr:row>
      <xdr:rowOff>358588</xdr:rowOff>
    </xdr:from>
    <xdr:to>
      <xdr:col>20</xdr:col>
      <xdr:colOff>324972</xdr:colOff>
      <xdr:row>7</xdr:row>
      <xdr:rowOff>296011</xdr:rowOff>
    </xdr:to>
    <xdr:pic>
      <xdr:nvPicPr>
        <xdr:cNvPr id="2" name="Imagen 1">
          <a:extLst>
            <a:ext uri="{FF2B5EF4-FFF2-40B4-BE49-F238E27FC236}">
              <a16:creationId xmlns:a16="http://schemas.microsoft.com/office/drawing/2014/main" id="{1A229B28-9366-44DC-AA34-CC3FE890CF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556"/>
        <a:stretch/>
      </xdr:blipFill>
      <xdr:spPr bwMode="auto">
        <a:xfrm>
          <a:off x="16775768" y="3139888"/>
          <a:ext cx="1313329" cy="132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31750</xdr:colOff>
      <xdr:row>4</xdr:row>
      <xdr:rowOff>444498</xdr:rowOff>
    </xdr:from>
    <xdr:to>
      <xdr:col>20</xdr:col>
      <xdr:colOff>222250</xdr:colOff>
      <xdr:row>7</xdr:row>
      <xdr:rowOff>229675</xdr:rowOff>
    </xdr:to>
    <xdr:pic>
      <xdr:nvPicPr>
        <xdr:cNvPr id="2" name="Imagen 1" descr="Forma&#10;&#10;Descripción generada automáticamente con confianza media">
          <a:extLst>
            <a:ext uri="{FF2B5EF4-FFF2-40B4-BE49-F238E27FC236}">
              <a16:creationId xmlns:a16="http://schemas.microsoft.com/office/drawing/2014/main" id="{5DCEC52D-4712-4462-AD7A-B93F6559EC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875000" y="3238498"/>
          <a:ext cx="952500" cy="11821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235857</xdr:colOff>
      <xdr:row>4</xdr:row>
      <xdr:rowOff>253997</xdr:rowOff>
    </xdr:from>
    <xdr:to>
      <xdr:col>18</xdr:col>
      <xdr:colOff>199461</xdr:colOff>
      <xdr:row>8</xdr:row>
      <xdr:rowOff>158967</xdr:rowOff>
    </xdr:to>
    <xdr:pic>
      <xdr:nvPicPr>
        <xdr:cNvPr id="2" name="Imagen 1" descr="Forma&#10;&#10;Descripción generada automáticamente con confianza media">
          <a:extLst>
            <a:ext uri="{FF2B5EF4-FFF2-40B4-BE49-F238E27FC236}">
              <a16:creationId xmlns:a16="http://schemas.microsoft.com/office/drawing/2014/main" id="{DC9A37C7-85F7-4436-B98B-36E667D29E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169821" y="2608033"/>
          <a:ext cx="1120212" cy="163307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222250</xdr:colOff>
      <xdr:row>4</xdr:row>
      <xdr:rowOff>376463</xdr:rowOff>
    </xdr:from>
    <xdr:to>
      <xdr:col>19</xdr:col>
      <xdr:colOff>129646</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D5177B20-53B0-4609-B717-3819C3BAA1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523607" y="3152320"/>
          <a:ext cx="1553860" cy="13228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14</xdr:col>
      <xdr:colOff>370417</xdr:colOff>
      <xdr:row>4</xdr:row>
      <xdr:rowOff>402165</xdr:rowOff>
    </xdr:from>
    <xdr:to>
      <xdr:col>19</xdr:col>
      <xdr:colOff>288395</xdr:colOff>
      <xdr:row>8</xdr:row>
      <xdr:rowOff>1477</xdr:rowOff>
    </xdr:to>
    <xdr:pic>
      <xdr:nvPicPr>
        <xdr:cNvPr id="2" name="Imagen 1" descr="Forma&#10;&#10;Descripción generada automáticamente con confianza media">
          <a:extLst>
            <a:ext uri="{FF2B5EF4-FFF2-40B4-BE49-F238E27FC236}">
              <a16:creationId xmlns:a16="http://schemas.microsoft.com/office/drawing/2014/main" id="{444A69DD-63B8-452B-922F-B19CAC0A96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52750" y="3196165"/>
          <a:ext cx="1558395" cy="13138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222251</xdr:colOff>
      <xdr:row>4</xdr:row>
      <xdr:rowOff>376463</xdr:rowOff>
    </xdr:from>
    <xdr:to>
      <xdr:col>19</xdr:col>
      <xdr:colOff>117550</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1DB3077E-0044-4A47-A5B4-2C8E78372E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557501" y="3152320"/>
          <a:ext cx="1541763" cy="1322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211667</xdr:colOff>
      <xdr:row>4</xdr:row>
      <xdr:rowOff>317501</xdr:rowOff>
    </xdr:from>
    <xdr:to>
      <xdr:col>20</xdr:col>
      <xdr:colOff>296334</xdr:colOff>
      <xdr:row>7</xdr:row>
      <xdr:rowOff>266192</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97"/>
        <a:stretch/>
      </xdr:blipFill>
      <xdr:spPr bwMode="auto">
        <a:xfrm>
          <a:off x="14890750" y="1714501"/>
          <a:ext cx="1354667" cy="1335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333375</xdr:colOff>
      <xdr:row>5</xdr:row>
      <xdr:rowOff>57150</xdr:rowOff>
    </xdr:from>
    <xdr:to>
      <xdr:col>20</xdr:col>
      <xdr:colOff>238123</xdr:colOff>
      <xdr:row>7</xdr:row>
      <xdr:rowOff>285975</xdr:rowOff>
    </xdr:to>
    <xdr:pic>
      <xdr:nvPicPr>
        <xdr:cNvPr id="4" name="Imagen 3" descr="Forma&#10;&#10;Descripción generada automáticamente con confianza media">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617"/>
        <a:stretch/>
      </xdr:blipFill>
      <xdr:spPr>
        <a:xfrm>
          <a:off x="14992350" y="1895475"/>
          <a:ext cx="1162050" cy="1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208643</xdr:colOff>
      <xdr:row>4</xdr:row>
      <xdr:rowOff>335640</xdr:rowOff>
    </xdr:from>
    <xdr:to>
      <xdr:col>21</xdr:col>
      <xdr:colOff>81643</xdr:colOff>
      <xdr:row>7</xdr:row>
      <xdr:rowOff>305404</xdr:rowOff>
    </xdr:to>
    <xdr:pic>
      <xdr:nvPicPr>
        <xdr:cNvPr id="5" name="Imagen 4" descr="Forma&#10;&#10;Descripción generada automáticamente con confianza media">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781893" y="1723569"/>
          <a:ext cx="1560286" cy="1316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218514</xdr:colOff>
      <xdr:row>6</xdr:row>
      <xdr:rowOff>32817</xdr:rowOff>
    </xdr:from>
    <xdr:to>
      <xdr:col>20</xdr:col>
      <xdr:colOff>337774</xdr:colOff>
      <xdr:row>9</xdr:row>
      <xdr:rowOff>101879</xdr:rowOff>
    </xdr:to>
    <xdr:pic>
      <xdr:nvPicPr>
        <xdr:cNvPr id="4" name="Imagen 3" descr="Forma&#10;&#10;Descripción generada automáticamente con confianza baja">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192"/>
        <a:stretch/>
      </xdr:blipFill>
      <xdr:spPr>
        <a:xfrm>
          <a:off x="13716800" y="1951424"/>
          <a:ext cx="1384725" cy="1375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391582</xdr:colOff>
      <xdr:row>4</xdr:row>
      <xdr:rowOff>338666</xdr:rowOff>
    </xdr:from>
    <xdr:to>
      <xdr:col>19</xdr:col>
      <xdr:colOff>246584</xdr:colOff>
      <xdr:row>7</xdr:row>
      <xdr:rowOff>243415</xdr:rowOff>
    </xdr:to>
    <xdr:pic>
      <xdr:nvPicPr>
        <xdr:cNvPr id="4" name="Imagen 3" descr="Forma&#10;&#10;Descripción generada automáticamente con confianza baja">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810"/>
        <a:stretch/>
      </xdr:blipFill>
      <xdr:spPr>
        <a:xfrm>
          <a:off x="15811499" y="1735666"/>
          <a:ext cx="1346289" cy="1291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347989</xdr:colOff>
      <xdr:row>6</xdr:row>
      <xdr:rowOff>48681</xdr:rowOff>
    </xdr:from>
    <xdr:to>
      <xdr:col>20</xdr:col>
      <xdr:colOff>125940</xdr:colOff>
      <xdr:row>7</xdr:row>
      <xdr:rowOff>9525</xdr:rowOff>
    </xdr:to>
    <xdr:pic>
      <xdr:nvPicPr>
        <xdr:cNvPr id="2" name="Imagen 1" descr="Forma&#10;&#10;Descripción generada automáticamente con confianza media">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3143239" y="2175931"/>
          <a:ext cx="1079701" cy="934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142876</xdr:colOff>
      <xdr:row>5</xdr:row>
      <xdr:rowOff>59532</xdr:rowOff>
    </xdr:from>
    <xdr:to>
      <xdr:col>20</xdr:col>
      <xdr:colOff>329405</xdr:colOff>
      <xdr:row>8</xdr:row>
      <xdr:rowOff>99375</xdr:rowOff>
    </xdr:to>
    <xdr:pic>
      <xdr:nvPicPr>
        <xdr:cNvPr id="2" name="Imagen 1" descr="Forma&#10;&#10;Descripción generada automáticamente con confianza media">
          <a:extLst>
            <a:ext uri="{FF2B5EF4-FFF2-40B4-BE49-F238E27FC236}">
              <a16:creationId xmlns:a16="http://schemas.microsoft.com/office/drawing/2014/main" id="{7F58079F-461E-4ED0-8444-A8DB3AF45B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013657" y="2643188"/>
          <a:ext cx="1543842" cy="1313812"/>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habitatbogota.gov.co/sites/default/files/multimedia_case/2026-01/estrategia_racionalizacion%202026.pdf" TargetMode="External"/><Relationship Id="rId4" Type="http://schemas.openxmlformats.org/officeDocument/2006/relationships/vmlDrawing" Target="../drawings/vmlDrawing10.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6B78-9C44-4E81-A5A4-8ADEFCB7B30E}">
  <sheetPr>
    <pageSetUpPr fitToPage="1"/>
  </sheetPr>
  <dimension ref="A1:M29"/>
  <sheetViews>
    <sheetView showGridLines="0" topLeftCell="F1" zoomScale="55" zoomScaleNormal="55" zoomScaleSheetLayoutView="44" zoomScalePageLayoutView="98" workbookViewId="0">
      <selection activeCell="L4" sqref="L4:M4"/>
    </sheetView>
  </sheetViews>
  <sheetFormatPr baseColWidth="10" defaultColWidth="11.42578125" defaultRowHeight="15" x14ac:dyDescent="0.25"/>
  <cols>
    <col min="1" max="1" width="23" customWidth="1"/>
    <col min="2" max="3" width="32.7109375" customWidth="1"/>
    <col min="4" max="4" width="40.7109375" customWidth="1"/>
    <col min="5" max="5" width="34.7109375" customWidth="1"/>
    <col min="6" max="6" width="32.7109375" customWidth="1"/>
    <col min="7" max="7" width="36.7109375" customWidth="1"/>
    <col min="8" max="8" width="29.7109375" customWidth="1"/>
    <col min="9" max="9" width="6.7109375" customWidth="1"/>
    <col min="10" max="11" width="32.7109375" customWidth="1"/>
    <col min="12" max="12" width="38.7109375" customWidth="1"/>
    <col min="13" max="14" width="17.7109375" customWidth="1"/>
    <col min="15" max="15" width="24.7109375" customWidth="1"/>
  </cols>
  <sheetData>
    <row r="1" spans="1:13" s="1" customFormat="1" ht="47.25" customHeight="1" x14ac:dyDescent="0.25">
      <c r="A1" s="129"/>
      <c r="B1" s="614" t="e" vm="1">
        <v>#VALUE!</v>
      </c>
      <c r="C1" s="615"/>
      <c r="D1" s="619" t="s">
        <v>0</v>
      </c>
      <c r="E1" s="620"/>
      <c r="F1" s="620"/>
      <c r="G1" s="620"/>
      <c r="H1" s="620"/>
      <c r="I1" s="620"/>
      <c r="J1" s="620"/>
      <c r="K1" s="621"/>
      <c r="L1" s="625" t="s">
        <v>1</v>
      </c>
      <c r="M1" s="626"/>
    </row>
    <row r="2" spans="1:13" s="1" customFormat="1" ht="47.25" customHeight="1" thickBot="1" x14ac:dyDescent="0.3">
      <c r="A2" s="129"/>
      <c r="B2" s="616"/>
      <c r="C2" s="608"/>
      <c r="D2" s="622"/>
      <c r="E2" s="623"/>
      <c r="F2" s="623"/>
      <c r="G2" s="623"/>
      <c r="H2" s="623"/>
      <c r="I2" s="623"/>
      <c r="J2" s="623"/>
      <c r="K2" s="624"/>
      <c r="L2" s="627" t="s">
        <v>2</v>
      </c>
      <c r="M2" s="628"/>
    </row>
    <row r="3" spans="1:13" s="1" customFormat="1" ht="59.25" customHeight="1" x14ac:dyDescent="0.25">
      <c r="A3" s="129"/>
      <c r="B3" s="616"/>
      <c r="C3" s="608"/>
      <c r="D3" s="629" t="s">
        <v>3</v>
      </c>
      <c r="E3" s="630"/>
      <c r="F3" s="630"/>
      <c r="G3" s="630"/>
      <c r="H3" s="630"/>
      <c r="I3" s="630"/>
      <c r="J3" s="630"/>
      <c r="K3" s="631"/>
      <c r="L3" s="635" t="s">
        <v>4</v>
      </c>
      <c r="M3" s="636"/>
    </row>
    <row r="4" spans="1:13" s="1" customFormat="1" ht="67.5" customHeight="1" x14ac:dyDescent="0.25">
      <c r="B4" s="617"/>
      <c r="C4" s="618"/>
      <c r="D4" s="632"/>
      <c r="E4" s="633"/>
      <c r="F4" s="633"/>
      <c r="G4" s="633"/>
      <c r="H4" s="633"/>
      <c r="I4" s="633"/>
      <c r="J4" s="633"/>
      <c r="K4" s="634"/>
      <c r="L4" s="637" t="s">
        <v>5</v>
      </c>
      <c r="M4" s="638"/>
    </row>
    <row r="5" spans="1:13" s="1" customFormat="1" ht="47.25" customHeight="1" x14ac:dyDescent="0.25">
      <c r="B5" s="130"/>
      <c r="C5" s="130"/>
      <c r="D5" s="130"/>
      <c r="E5" s="130"/>
      <c r="F5" s="130"/>
      <c r="G5" s="130"/>
      <c r="H5" s="130"/>
      <c r="I5" s="130"/>
      <c r="J5" s="130"/>
      <c r="K5" s="130"/>
      <c r="L5" s="131"/>
      <c r="M5" s="132"/>
    </row>
    <row r="6" spans="1:13" s="1" customFormat="1" ht="163.5" customHeight="1" x14ac:dyDescent="0.25">
      <c r="B6" s="130"/>
      <c r="C6" s="130"/>
      <c r="D6" s="130"/>
      <c r="E6" s="130"/>
      <c r="F6" s="130"/>
      <c r="G6" s="130"/>
      <c r="H6" s="130"/>
      <c r="I6" s="130"/>
      <c r="J6" s="130"/>
      <c r="K6" s="130"/>
      <c r="L6" s="608"/>
      <c r="M6" s="608"/>
    </row>
    <row r="7" spans="1:13" s="1" customFormat="1" ht="96" customHeight="1" x14ac:dyDescent="0.25">
      <c r="B7" s="130"/>
      <c r="C7" s="130"/>
      <c r="D7" s="130"/>
      <c r="F7" s="609" t="s">
        <v>6</v>
      </c>
      <c r="G7" s="610"/>
      <c r="H7" s="610"/>
      <c r="I7" s="133"/>
      <c r="J7" s="130"/>
      <c r="K7" s="130"/>
      <c r="L7" s="130"/>
    </row>
    <row r="8" spans="1:13" s="1" customFormat="1" ht="73.5" customHeight="1" x14ac:dyDescent="0.25">
      <c r="B8" s="130"/>
      <c r="C8" s="130"/>
      <c r="D8" s="130"/>
      <c r="F8" s="611" t="s">
        <v>7</v>
      </c>
      <c r="G8" s="612"/>
      <c r="H8" s="612"/>
      <c r="I8" s="612"/>
      <c r="J8" s="130"/>
      <c r="K8" s="130"/>
      <c r="L8" s="130"/>
    </row>
    <row r="9" spans="1:13" s="1" customFormat="1" ht="96" customHeight="1" x14ac:dyDescent="0.25">
      <c r="B9" s="130"/>
      <c r="C9" s="130"/>
      <c r="D9" s="130"/>
      <c r="E9" s="608"/>
      <c r="F9" s="612"/>
      <c r="G9" s="612"/>
      <c r="H9" s="612"/>
      <c r="I9" s="612"/>
      <c r="J9" s="130"/>
      <c r="K9" s="130"/>
      <c r="L9" s="130"/>
    </row>
    <row r="10" spans="1:13" s="1" customFormat="1" ht="96" customHeight="1" x14ac:dyDescent="0.25">
      <c r="B10" s="130"/>
      <c r="C10" s="130"/>
      <c r="D10" s="130"/>
      <c r="E10" s="608"/>
      <c r="F10" s="612"/>
      <c r="G10" s="612"/>
      <c r="H10" s="612"/>
      <c r="I10" s="612"/>
      <c r="J10" s="130"/>
      <c r="K10" s="130"/>
      <c r="L10" s="130"/>
    </row>
    <row r="11" spans="1:13" s="1" customFormat="1" ht="73.5" customHeight="1" x14ac:dyDescent="0.25">
      <c r="B11" s="130"/>
      <c r="C11" s="130"/>
      <c r="D11"/>
      <c r="E11" s="608"/>
      <c r="F11" s="612"/>
      <c r="G11" s="612"/>
      <c r="H11" s="612"/>
      <c r="I11" s="612"/>
      <c r="J11" s="130"/>
      <c r="K11" s="130"/>
      <c r="L11" s="130"/>
    </row>
    <row r="12" spans="1:13" s="1" customFormat="1" ht="96" customHeight="1" x14ac:dyDescent="0.25">
      <c r="B12" s="130"/>
      <c r="C12" s="130"/>
      <c r="D12" s="130"/>
      <c r="E12" s="608"/>
      <c r="F12" s="612"/>
      <c r="G12" s="612"/>
      <c r="H12" s="612"/>
      <c r="I12" s="612"/>
      <c r="J12" s="130"/>
      <c r="K12" s="130"/>
      <c r="L12" s="130"/>
    </row>
    <row r="13" spans="1:13" s="1" customFormat="1" ht="75" customHeight="1" x14ac:dyDescent="0.25">
      <c r="B13" s="130"/>
      <c r="C13" s="130"/>
      <c r="D13" s="130"/>
      <c r="E13" s="608"/>
      <c r="F13" s="612"/>
      <c r="G13" s="612"/>
      <c r="H13" s="612"/>
      <c r="I13" s="612"/>
      <c r="J13" s="130"/>
      <c r="K13" s="130"/>
      <c r="L13" s="130"/>
    </row>
    <row r="14" spans="1:13" s="1" customFormat="1" ht="18.75" customHeight="1" x14ac:dyDescent="0.25">
      <c r="B14" s="130"/>
      <c r="C14" s="130"/>
      <c r="D14" s="130"/>
      <c r="E14"/>
      <c r="F14" s="130"/>
      <c r="G14" s="130"/>
      <c r="H14" s="130"/>
      <c r="I14" s="130"/>
      <c r="J14" s="130"/>
      <c r="K14" s="130"/>
      <c r="L14" s="130"/>
    </row>
    <row r="15" spans="1:13" s="1" customFormat="1" ht="57" customHeight="1" x14ac:dyDescent="0.25">
      <c r="D15" s="134"/>
      <c r="E15" s="130"/>
      <c r="F15" s="130"/>
      <c r="G15" s="130"/>
      <c r="H15" s="130"/>
      <c r="I15" s="130"/>
      <c r="J15" s="130"/>
      <c r="K15" s="130"/>
      <c r="L15" s="130"/>
    </row>
    <row r="16" spans="1:13" s="1" customFormat="1" ht="73.5" customHeight="1" x14ac:dyDescent="0.25">
      <c r="C16" s="134"/>
      <c r="D16" s="134"/>
      <c r="E16" s="135"/>
      <c r="F16" s="130"/>
      <c r="G16" s="130"/>
      <c r="H16" s="130"/>
      <c r="I16" s="130"/>
      <c r="K16" s="136"/>
      <c r="L16" s="136"/>
    </row>
    <row r="17" spans="2:13" s="1" customFormat="1" ht="113.25" customHeight="1" x14ac:dyDescent="0.25">
      <c r="B17" s="606" t="s">
        <v>8</v>
      </c>
      <c r="C17" s="606"/>
      <c r="D17" s="606"/>
      <c r="E17" s="606"/>
      <c r="H17" s="613" t="s">
        <v>9</v>
      </c>
      <c r="I17" s="613"/>
      <c r="J17" s="613"/>
      <c r="K17" s="613"/>
      <c r="L17" s="613"/>
      <c r="M17" s="613"/>
    </row>
    <row r="18" spans="2:13" s="1" customFormat="1" ht="28.5" customHeight="1" x14ac:dyDescent="0.25">
      <c r="B18" s="607"/>
      <c r="C18" s="607"/>
      <c r="D18" s="607"/>
      <c r="E18" s="607"/>
      <c r="H18" s="600" t="s">
        <v>10</v>
      </c>
      <c r="I18" s="600"/>
      <c r="J18" s="137" t="s">
        <v>11</v>
      </c>
      <c r="K18" s="600" t="s">
        <v>12</v>
      </c>
      <c r="L18" s="600"/>
      <c r="M18" s="600"/>
    </row>
    <row r="19" spans="2:13" s="1" customFormat="1" ht="28.5" customHeight="1" x14ac:dyDescent="0.25">
      <c r="B19" s="138"/>
      <c r="C19" s="138"/>
      <c r="D19" s="138"/>
      <c r="E19" s="138"/>
      <c r="H19" s="601">
        <v>46051</v>
      </c>
      <c r="I19" s="602"/>
      <c r="J19" s="139">
        <v>1</v>
      </c>
      <c r="K19" s="603" t="s">
        <v>13</v>
      </c>
      <c r="L19" s="603"/>
      <c r="M19" s="603"/>
    </row>
    <row r="20" spans="2:13" s="1" customFormat="1" ht="28.5" customHeight="1" x14ac:dyDescent="0.25">
      <c r="B20" s="138"/>
      <c r="C20" s="138"/>
      <c r="D20" s="138"/>
      <c r="E20" s="138"/>
      <c r="H20" s="602"/>
      <c r="I20" s="602"/>
      <c r="J20" s="140"/>
      <c r="K20" s="604"/>
      <c r="L20" s="604"/>
      <c r="M20" s="604"/>
    </row>
    <row r="21" spans="2:13" s="1" customFormat="1" ht="32.25" customHeight="1" x14ac:dyDescent="0.25">
      <c r="B21" s="138"/>
      <c r="C21" s="138"/>
      <c r="D21" s="138"/>
      <c r="E21" s="138"/>
      <c r="H21" s="602"/>
      <c r="I21" s="602"/>
      <c r="J21" s="141"/>
      <c r="K21" s="604"/>
      <c r="L21" s="604"/>
      <c r="M21" s="604"/>
    </row>
    <row r="22" spans="2:13" s="1" customFormat="1" ht="65.25" customHeight="1" x14ac:dyDescent="0.25">
      <c r="B22" s="138"/>
      <c r="C22" s="138"/>
      <c r="D22" s="138"/>
      <c r="E22" s="138"/>
    </row>
    <row r="23" spans="2:13" s="1" customFormat="1" ht="32.25" customHeight="1" x14ac:dyDescent="0.25">
      <c r="B23" s="138"/>
      <c r="C23" s="138"/>
      <c r="D23" s="138"/>
      <c r="E23" s="138"/>
      <c r="H23" s="605" t="s">
        <v>14</v>
      </c>
      <c r="I23" s="605"/>
      <c r="J23" s="605" t="s">
        <v>15</v>
      </c>
      <c r="K23" s="605"/>
      <c r="L23" s="605" t="s">
        <v>16</v>
      </c>
      <c r="M23" s="605"/>
    </row>
    <row r="24" spans="2:13" s="1" customFormat="1" ht="32.25" customHeight="1" x14ac:dyDescent="0.25">
      <c r="B24" s="138"/>
      <c r="C24" s="138"/>
      <c r="D24" s="138"/>
      <c r="E24" s="138"/>
      <c r="H24" s="598" t="s">
        <v>17</v>
      </c>
      <c r="I24" s="598"/>
      <c r="J24" s="598" t="s">
        <v>18</v>
      </c>
      <c r="K24" s="598"/>
      <c r="L24" s="599" t="s">
        <v>19</v>
      </c>
      <c r="M24" s="599"/>
    </row>
    <row r="25" spans="2:13" s="1" customFormat="1" ht="32.25" customHeight="1" x14ac:dyDescent="0.25">
      <c r="B25" s="138"/>
      <c r="C25" s="138"/>
      <c r="D25" s="138"/>
      <c r="E25" s="138"/>
      <c r="H25" s="598"/>
      <c r="I25" s="598"/>
      <c r="J25" s="598"/>
      <c r="K25" s="598"/>
      <c r="L25" s="599"/>
      <c r="M25" s="599"/>
    </row>
    <row r="26" spans="2:13" ht="34.9" customHeight="1" x14ac:dyDescent="0.25">
      <c r="B26" s="138"/>
      <c r="C26" s="138"/>
      <c r="D26" s="138"/>
      <c r="E26" s="138"/>
      <c r="H26" s="598"/>
      <c r="I26" s="598"/>
      <c r="J26" s="598"/>
      <c r="K26" s="598"/>
      <c r="L26" s="599"/>
      <c r="M26" s="599"/>
    </row>
    <row r="27" spans="2:13" ht="15" customHeight="1" x14ac:dyDescent="0.25">
      <c r="B27" s="138"/>
      <c r="C27" s="138"/>
      <c r="D27" s="138"/>
      <c r="E27" s="138"/>
      <c r="H27" s="598"/>
      <c r="I27" s="598"/>
      <c r="J27" s="598"/>
      <c r="K27" s="598"/>
      <c r="L27" s="599"/>
      <c r="M27" s="599"/>
    </row>
    <row r="28" spans="2:13" ht="39" customHeight="1" x14ac:dyDescent="0.25">
      <c r="B28" s="138"/>
      <c r="C28" s="138"/>
      <c r="D28" s="138"/>
      <c r="E28" s="138"/>
      <c r="H28" s="598"/>
      <c r="I28" s="598"/>
      <c r="J28" s="598"/>
      <c r="K28" s="598"/>
      <c r="L28" s="599"/>
      <c r="M28" s="599"/>
    </row>
    <row r="29" spans="2:13" ht="15" customHeight="1" x14ac:dyDescent="0.25">
      <c r="B29" s="138"/>
      <c r="C29" s="138"/>
      <c r="D29" s="138"/>
      <c r="E29" s="138"/>
      <c r="H29" s="598"/>
      <c r="I29" s="598"/>
      <c r="J29" s="598"/>
      <c r="K29" s="598"/>
      <c r="L29" s="599"/>
      <c r="M29" s="599"/>
    </row>
  </sheetData>
  <mergeCells count="27">
    <mergeCell ref="B1:C4"/>
    <mergeCell ref="D1:K2"/>
    <mergeCell ref="L1:M1"/>
    <mergeCell ref="L2:M2"/>
    <mergeCell ref="D3:K4"/>
    <mergeCell ref="L3:M3"/>
    <mergeCell ref="L4:M4"/>
    <mergeCell ref="B17:E18"/>
    <mergeCell ref="L6:M6"/>
    <mergeCell ref="F7:H7"/>
    <mergeCell ref="F8:I13"/>
    <mergeCell ref="E9:E13"/>
    <mergeCell ref="H17:M17"/>
    <mergeCell ref="H24:I29"/>
    <mergeCell ref="J24:K29"/>
    <mergeCell ref="L24:M29"/>
    <mergeCell ref="H18:I18"/>
    <mergeCell ref="K18:M18"/>
    <mergeCell ref="H19:I19"/>
    <mergeCell ref="K19:M19"/>
    <mergeCell ref="H20:I20"/>
    <mergeCell ref="K20:M20"/>
    <mergeCell ref="H21:I21"/>
    <mergeCell ref="K21:M21"/>
    <mergeCell ref="H23:I23"/>
    <mergeCell ref="J23:K23"/>
    <mergeCell ref="L23:M23"/>
  </mergeCells>
  <dataValidations count="4">
    <dataValidation allowBlank="1" showInputMessage="1" showErrorMessage="1" promptTitle="Objetivo" sqref="E15 D14 C13 B12 B9 D7 E6 C8 H6:I6 J7 K8 L9 L12 K13 J14 H15:I15 F16:G16 F5" xr:uid="{ABEAA670-E7C7-49DB-BB5E-DB4301B81B4A}"/>
    <dataValidation allowBlank="1" showInputMessage="1" showErrorMessage="1" promptTitle="Objetivo" prompt="xxxxx" sqref="L10" xr:uid="{C76C8460-7E5E-4BA8-8384-D35CF6F321AD}"/>
    <dataValidation allowBlank="1" showInputMessage="1" showErrorMessage="1" promptTitle="Objetivo" prompt="xxxxxx" sqref="B10" xr:uid="{800C5170-4B29-4E09-A051-F40695130666}"/>
    <dataValidation allowBlank="1" showInputMessage="1" showErrorMessage="1" promptTitle="Objetivo" prompt=" " sqref="G5" xr:uid="{A4023BAB-2EEB-4BC7-8024-D42A9443C9C2}"/>
  </dataValidations>
  <printOptions horizontalCentered="1" verticalCentered="1"/>
  <pageMargins left="1.1811023622047245" right="0.78740157480314965" top="1.1811023622047245" bottom="0.78740157480314965" header="0.78740157480314965" footer="0.78740157480314965"/>
  <pageSetup scale="29" orientation="landscape" r:id="rId1"/>
  <headerFooter>
    <oddFooter>&amp;L&amp;9&amp;G&amp;RPG01-PL01 V2
SECCIÓN A
Página &amp;P de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27"/>
  <sheetViews>
    <sheetView view="pageBreakPreview" topLeftCell="L1" zoomScale="80" zoomScaleNormal="100" zoomScaleSheetLayoutView="80" workbookViewId="0">
      <selection activeCell="X3" sqref="X3"/>
    </sheetView>
  </sheetViews>
  <sheetFormatPr baseColWidth="10" defaultColWidth="11.42578125" defaultRowHeight="15" x14ac:dyDescent="0.25"/>
  <cols>
    <col min="1" max="1" width="7.28515625" style="76" customWidth="1"/>
    <col min="2" max="2" width="16.5703125" style="76" customWidth="1"/>
    <col min="3" max="3" width="19.7109375" style="76" customWidth="1"/>
    <col min="4" max="4" width="21.85546875" style="76" customWidth="1"/>
    <col min="5" max="6" width="11.42578125" style="76"/>
    <col min="7" max="7" width="27.7109375" style="76" customWidth="1"/>
    <col min="8" max="8" width="19.28515625" style="76" customWidth="1"/>
    <col min="9" max="9" width="13.85546875" style="76" customWidth="1"/>
    <col min="10" max="10" width="11.42578125" style="76" customWidth="1"/>
    <col min="11" max="23" width="6.7109375" style="76" customWidth="1"/>
    <col min="24" max="16384" width="11.42578125" style="76"/>
  </cols>
  <sheetData>
    <row r="1" spans="2:22" ht="33" customHeight="1" x14ac:dyDescent="0.25">
      <c r="B1" s="783" t="e" vm="2">
        <v>#VALUE!</v>
      </c>
      <c r="C1" s="786" t="s">
        <v>0</v>
      </c>
      <c r="D1" s="787"/>
      <c r="E1" s="787"/>
      <c r="F1" s="787"/>
      <c r="G1" s="787"/>
      <c r="H1" s="787"/>
      <c r="I1" s="787"/>
      <c r="J1" s="787"/>
      <c r="K1" s="787"/>
      <c r="L1" s="787"/>
      <c r="M1" s="787"/>
      <c r="N1" s="787"/>
      <c r="O1" s="787"/>
      <c r="P1" s="787"/>
      <c r="Q1" s="787"/>
      <c r="R1" s="787"/>
      <c r="S1" s="790" t="s">
        <v>764</v>
      </c>
      <c r="T1" s="791"/>
      <c r="U1" s="791"/>
      <c r="V1" s="792"/>
    </row>
    <row r="2" spans="2:22" ht="43.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2:22" ht="60.75"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2:22" ht="43.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2:22" s="78" customFormat="1" ht="23.25" x14ac:dyDescent="0.35">
      <c r="B5" s="953" t="s">
        <v>193</v>
      </c>
      <c r="C5" s="954"/>
      <c r="D5" s="954"/>
      <c r="E5" s="954"/>
      <c r="F5" s="954"/>
      <c r="G5" s="954"/>
      <c r="H5" s="954"/>
      <c r="I5" s="954"/>
      <c r="J5" s="954"/>
      <c r="K5" s="954"/>
      <c r="L5" s="954"/>
      <c r="M5" s="954"/>
      <c r="N5" s="954"/>
      <c r="O5" s="954"/>
      <c r="P5" s="954"/>
      <c r="Q5" s="954"/>
      <c r="R5" s="77"/>
      <c r="S5" s="955" t="s">
        <v>22</v>
      </c>
      <c r="T5" s="955"/>
      <c r="U5" s="955"/>
      <c r="V5" s="77"/>
    </row>
    <row r="6" spans="2:22" ht="15.75" thickBot="1" x14ac:dyDescent="0.3">
      <c r="B6" s="75"/>
      <c r="C6" s="75"/>
      <c r="D6" s="75"/>
      <c r="E6" s="48"/>
      <c r="F6" s="48"/>
      <c r="G6" s="75"/>
      <c r="H6" s="75"/>
      <c r="I6" s="75"/>
      <c r="J6" s="75"/>
      <c r="K6" s="925"/>
      <c r="L6" s="925"/>
      <c r="M6" s="925"/>
      <c r="N6" s="925"/>
      <c r="O6" s="925"/>
      <c r="P6" s="925"/>
      <c r="Q6" s="951"/>
      <c r="R6" s="951"/>
      <c r="S6" s="75"/>
      <c r="T6" s="75"/>
      <c r="U6" s="75"/>
      <c r="V6" s="75"/>
    </row>
    <row r="7" spans="2:22" ht="69.75" customHeight="1" thickBot="1" x14ac:dyDescent="0.3">
      <c r="B7" s="79" t="s">
        <v>435</v>
      </c>
      <c r="C7" s="956" t="s">
        <v>765</v>
      </c>
      <c r="D7" s="957"/>
      <c r="E7" s="957"/>
      <c r="F7" s="957"/>
      <c r="G7" s="957"/>
      <c r="H7" s="957"/>
      <c r="I7" s="957"/>
      <c r="J7" s="957"/>
      <c r="K7" s="957"/>
      <c r="L7" s="957"/>
      <c r="M7" s="957"/>
      <c r="N7" s="957"/>
      <c r="O7" s="957"/>
      <c r="P7" s="957"/>
      <c r="Q7" s="958"/>
      <c r="R7" s="959"/>
      <c r="S7" s="959"/>
      <c r="T7" s="959"/>
      <c r="U7" s="959"/>
      <c r="V7" s="959"/>
    </row>
    <row r="8" spans="2:22" x14ac:dyDescent="0.25">
      <c r="B8" s="75"/>
      <c r="C8" s="75"/>
      <c r="D8" s="75"/>
      <c r="E8" s="48"/>
      <c r="F8" s="48"/>
      <c r="G8" s="75"/>
      <c r="H8" s="75"/>
      <c r="I8" s="75"/>
      <c r="J8" s="75"/>
      <c r="K8" s="960" t="s">
        <v>437</v>
      </c>
      <c r="L8" s="960"/>
      <c r="M8" s="960"/>
      <c r="N8" s="960"/>
      <c r="O8" s="960"/>
      <c r="P8" s="960"/>
      <c r="Q8" s="960"/>
      <c r="R8" s="959"/>
      <c r="S8" s="959"/>
      <c r="T8" s="959"/>
      <c r="U8" s="959"/>
      <c r="V8" s="959"/>
    </row>
    <row r="9" spans="2:22" x14ac:dyDescent="0.25">
      <c r="B9" s="49"/>
      <c r="C9" s="49"/>
      <c r="D9" s="75"/>
      <c r="E9" s="961"/>
      <c r="F9" s="961"/>
      <c r="G9" s="961"/>
      <c r="H9" s="961"/>
      <c r="I9" s="84"/>
      <c r="J9" s="84"/>
      <c r="K9" s="951"/>
      <c r="L9" s="951"/>
      <c r="M9" s="951"/>
      <c r="N9" s="951"/>
      <c r="O9" s="951"/>
      <c r="P9" s="951"/>
      <c r="Q9" s="951"/>
      <c r="R9" s="951"/>
      <c r="S9" s="75"/>
      <c r="T9" s="75"/>
      <c r="U9" s="75"/>
      <c r="V9" s="75"/>
    </row>
    <row r="10" spans="2:22" x14ac:dyDescent="0.25">
      <c r="B10" s="50"/>
      <c r="C10" s="50"/>
      <c r="D10" s="75"/>
      <c r="E10" s="48"/>
      <c r="F10" s="48"/>
      <c r="G10" s="75"/>
      <c r="H10" s="75"/>
      <c r="I10" s="75"/>
      <c r="J10" s="75"/>
      <c r="K10" s="951"/>
      <c r="L10" s="951"/>
      <c r="M10" s="951"/>
      <c r="N10" s="951"/>
      <c r="O10" s="951"/>
      <c r="P10" s="951"/>
      <c r="Q10" s="75"/>
      <c r="R10" s="952" t="s">
        <v>766</v>
      </c>
      <c r="S10" s="952"/>
      <c r="T10" s="952"/>
      <c r="U10" s="952"/>
      <c r="V10" s="952"/>
    </row>
    <row r="11" spans="2:22" x14ac:dyDescent="0.25">
      <c r="B11" s="50"/>
      <c r="C11" s="50"/>
      <c r="D11" s="75"/>
      <c r="E11" s="48"/>
      <c r="F11" s="48"/>
      <c r="G11" s="75"/>
      <c r="H11" s="75"/>
      <c r="I11" s="75"/>
      <c r="J11" s="75"/>
      <c r="K11" s="951"/>
      <c r="L11" s="951"/>
      <c r="M11" s="951"/>
      <c r="N11" s="951"/>
      <c r="O11" s="951"/>
      <c r="P11" s="951"/>
      <c r="Q11" s="75"/>
      <c r="R11" s="952"/>
      <c r="S11" s="952"/>
      <c r="T11" s="952"/>
      <c r="U11" s="952"/>
      <c r="V11" s="952"/>
    </row>
    <row r="12" spans="2:22" x14ac:dyDescent="0.25">
      <c r="B12" s="75"/>
      <c r="C12" s="75"/>
      <c r="D12" s="75"/>
      <c r="E12" s="51" t="s">
        <v>767</v>
      </c>
      <c r="F12" s="51"/>
      <c r="G12" s="74"/>
      <c r="H12" s="74"/>
      <c r="I12" s="74"/>
      <c r="J12" s="74"/>
      <c r="K12" s="950"/>
      <c r="L12" s="950"/>
      <c r="M12" s="950"/>
      <c r="N12" s="950"/>
      <c r="O12" s="950"/>
      <c r="P12" s="950"/>
      <c r="Q12" s="950"/>
      <c r="R12" s="950"/>
      <c r="S12" s="74"/>
      <c r="T12" s="74"/>
      <c r="U12" s="74"/>
      <c r="V12" s="74"/>
    </row>
    <row r="13" spans="2:22" ht="15.75" thickBot="1" x14ac:dyDescent="0.3">
      <c r="B13" s="75"/>
      <c r="C13" s="75"/>
      <c r="D13" s="75"/>
      <c r="E13" s="48"/>
      <c r="F13" s="48"/>
      <c r="G13" s="75"/>
      <c r="H13" s="75"/>
      <c r="I13" s="75"/>
      <c r="J13" s="75"/>
      <c r="K13" s="925"/>
      <c r="L13" s="925"/>
      <c r="M13" s="925"/>
      <c r="N13" s="925"/>
      <c r="O13" s="925"/>
      <c r="P13" s="925"/>
      <c r="Q13" s="925"/>
      <c r="R13" s="925"/>
      <c r="S13" s="75"/>
      <c r="T13" s="75"/>
      <c r="U13" s="75"/>
      <c r="V13" s="75"/>
    </row>
    <row r="14" spans="2:22" x14ac:dyDescent="0.25">
      <c r="B14" s="895" t="s">
        <v>440</v>
      </c>
      <c r="C14" s="893" t="s">
        <v>441</v>
      </c>
      <c r="D14" s="893" t="s">
        <v>442</v>
      </c>
      <c r="E14" s="944" t="s">
        <v>443</v>
      </c>
      <c r="F14" s="945"/>
      <c r="G14" s="893" t="s">
        <v>444</v>
      </c>
      <c r="H14" s="893" t="s">
        <v>556</v>
      </c>
      <c r="I14" s="810" t="s">
        <v>446</v>
      </c>
      <c r="J14" s="811"/>
      <c r="K14" s="938" t="s">
        <v>447</v>
      </c>
      <c r="L14" s="939"/>
      <c r="M14" s="939"/>
      <c r="N14" s="939"/>
      <c r="O14" s="939"/>
      <c r="P14" s="939"/>
      <c r="Q14" s="939"/>
      <c r="R14" s="939"/>
      <c r="S14" s="939"/>
      <c r="T14" s="939"/>
      <c r="U14" s="939"/>
      <c r="V14" s="940"/>
    </row>
    <row r="15" spans="2:22" ht="37.5" customHeight="1" x14ac:dyDescent="0.25">
      <c r="B15" s="896"/>
      <c r="C15" s="894"/>
      <c r="D15" s="894"/>
      <c r="E15" s="946"/>
      <c r="F15" s="947"/>
      <c r="G15" s="894"/>
      <c r="H15" s="894"/>
      <c r="I15" s="14" t="s">
        <v>448</v>
      </c>
      <c r="J15" s="14" t="s">
        <v>449</v>
      </c>
      <c r="K15" s="13" t="s">
        <v>450</v>
      </c>
      <c r="L15" s="13" t="s">
        <v>451</v>
      </c>
      <c r="M15" s="13" t="s">
        <v>452</v>
      </c>
      <c r="N15" s="13" t="s">
        <v>453</v>
      </c>
      <c r="O15" s="13" t="s">
        <v>454</v>
      </c>
      <c r="P15" s="13" t="s">
        <v>455</v>
      </c>
      <c r="Q15" s="13" t="s">
        <v>456</v>
      </c>
      <c r="R15" s="13" t="s">
        <v>457</v>
      </c>
      <c r="S15" s="13" t="s">
        <v>458</v>
      </c>
      <c r="T15" s="13" t="s">
        <v>459</v>
      </c>
      <c r="U15" s="13" t="s">
        <v>460</v>
      </c>
      <c r="V15" s="17" t="s">
        <v>461</v>
      </c>
    </row>
    <row r="16" spans="2:22" ht="90" customHeight="1" x14ac:dyDescent="0.25">
      <c r="B16" s="40" t="s">
        <v>768</v>
      </c>
      <c r="C16" s="40" t="s">
        <v>769</v>
      </c>
      <c r="D16" s="89" t="s">
        <v>770</v>
      </c>
      <c r="E16" s="942" t="s">
        <v>771</v>
      </c>
      <c r="F16" s="942"/>
      <c r="G16" s="91" t="s">
        <v>772</v>
      </c>
      <c r="H16" s="91" t="s">
        <v>773</v>
      </c>
      <c r="I16" s="106">
        <v>0.33329999999999999</v>
      </c>
      <c r="J16" s="107">
        <v>8.3324999999999996E-2</v>
      </c>
      <c r="K16" s="12"/>
      <c r="L16" s="12"/>
      <c r="M16" s="107">
        <v>8.3324999999999996E-2</v>
      </c>
      <c r="N16" s="12"/>
      <c r="O16" s="12"/>
      <c r="P16" s="107">
        <v>8.3324999999999996E-2</v>
      </c>
      <c r="Q16" s="12"/>
      <c r="R16" s="12"/>
      <c r="S16" s="107">
        <v>8.3324999999999996E-2</v>
      </c>
      <c r="T16" s="12"/>
      <c r="U16" s="12"/>
      <c r="V16" s="107">
        <v>8.3324999999999996E-2</v>
      </c>
    </row>
    <row r="17" spans="2:22" ht="60" customHeight="1" x14ac:dyDescent="0.25">
      <c r="B17" s="40" t="s">
        <v>768</v>
      </c>
      <c r="C17" s="40" t="s">
        <v>769</v>
      </c>
      <c r="D17" s="89" t="s">
        <v>774</v>
      </c>
      <c r="E17" s="942" t="s">
        <v>775</v>
      </c>
      <c r="F17" s="942"/>
      <c r="G17" s="91" t="s">
        <v>776</v>
      </c>
      <c r="H17" s="91" t="s">
        <v>773</v>
      </c>
      <c r="I17" s="106">
        <v>0.33329999999999999</v>
      </c>
      <c r="J17" s="107">
        <v>5.5549999999999995E-2</v>
      </c>
      <c r="K17" s="12"/>
      <c r="L17" s="107">
        <v>5.5549999999999995E-2</v>
      </c>
      <c r="M17" s="12"/>
      <c r="N17" s="107">
        <v>5.5549999999999995E-2</v>
      </c>
      <c r="O17" s="12"/>
      <c r="P17" s="107">
        <v>5.5549999999999995E-2</v>
      </c>
      <c r="Q17" s="12"/>
      <c r="R17" s="107">
        <v>5.5549999999999995E-2</v>
      </c>
      <c r="S17" s="12"/>
      <c r="T17" s="107">
        <v>5.5549999999999995E-2</v>
      </c>
      <c r="U17" s="12"/>
      <c r="V17" s="107">
        <v>5.5549999999999995E-2</v>
      </c>
    </row>
    <row r="18" spans="2:22" ht="105" customHeight="1" x14ac:dyDescent="0.25">
      <c r="B18" s="40" t="s">
        <v>768</v>
      </c>
      <c r="C18" s="40" t="s">
        <v>769</v>
      </c>
      <c r="D18" s="90" t="s">
        <v>777</v>
      </c>
      <c r="E18" s="943" t="s">
        <v>778</v>
      </c>
      <c r="F18" s="943"/>
      <c r="G18" s="92" t="s">
        <v>779</v>
      </c>
      <c r="H18" s="105" t="s">
        <v>773</v>
      </c>
      <c r="I18" s="106">
        <v>0.33329999999999999</v>
      </c>
      <c r="J18" s="108">
        <v>2.7774999999999998E-2</v>
      </c>
      <c r="K18" s="108">
        <v>2.7774999999999998E-2</v>
      </c>
      <c r="L18" s="108">
        <v>2.7774999999999998E-2</v>
      </c>
      <c r="M18" s="108">
        <v>2.7774999999999998E-2</v>
      </c>
      <c r="N18" s="108">
        <v>2.7774999999999998E-2</v>
      </c>
      <c r="O18" s="108">
        <v>2.7774999999999998E-2</v>
      </c>
      <c r="P18" s="108">
        <v>2.7774999999999998E-2</v>
      </c>
      <c r="Q18" s="108">
        <v>2.7774999999999998E-2</v>
      </c>
      <c r="R18" s="108">
        <v>2.7774999999999998E-2</v>
      </c>
      <c r="S18" s="108">
        <v>2.7774999999999998E-2</v>
      </c>
      <c r="T18" s="108">
        <v>2.7774999999999998E-2</v>
      </c>
      <c r="U18" s="108">
        <v>2.7774999999999998E-2</v>
      </c>
      <c r="V18" s="108">
        <v>2.7774999999999998E-2</v>
      </c>
    </row>
    <row r="19" spans="2:22" x14ac:dyDescent="0.25">
      <c r="B19" s="948" t="s">
        <v>487</v>
      </c>
      <c r="C19" s="949"/>
      <c r="D19" s="949"/>
      <c r="E19" s="949"/>
      <c r="F19" s="949"/>
      <c r="G19" s="949"/>
      <c r="H19" s="949"/>
      <c r="I19" s="392">
        <f>SUM(I16:I18)</f>
        <v>0.99990000000000001</v>
      </c>
      <c r="J19" s="75"/>
      <c r="K19" s="249">
        <f>SUM(K16:K18)</f>
        <v>2.7774999999999998E-2</v>
      </c>
      <c r="L19" s="249">
        <f t="shared" ref="L19:V19" si="0">SUM(L16:L18)</f>
        <v>8.3324999999999996E-2</v>
      </c>
      <c r="M19" s="249">
        <f t="shared" si="0"/>
        <v>0.11109999999999999</v>
      </c>
      <c r="N19" s="249">
        <f t="shared" si="0"/>
        <v>8.3324999999999996E-2</v>
      </c>
      <c r="O19" s="249">
        <f t="shared" si="0"/>
        <v>2.7774999999999998E-2</v>
      </c>
      <c r="P19" s="249">
        <f t="shared" si="0"/>
        <v>0.16664999999999999</v>
      </c>
      <c r="Q19" s="249">
        <f t="shared" si="0"/>
        <v>2.7774999999999998E-2</v>
      </c>
      <c r="R19" s="249">
        <f t="shared" si="0"/>
        <v>8.3324999999999996E-2</v>
      </c>
      <c r="S19" s="249">
        <f t="shared" si="0"/>
        <v>0.11109999999999999</v>
      </c>
      <c r="T19" s="249">
        <f t="shared" si="0"/>
        <v>8.3324999999999996E-2</v>
      </c>
      <c r="U19" s="249">
        <f t="shared" si="0"/>
        <v>2.7774999999999998E-2</v>
      </c>
      <c r="V19" s="249">
        <f t="shared" si="0"/>
        <v>0.16664999999999999</v>
      </c>
    </row>
    <row r="20" spans="2:22" x14ac:dyDescent="0.25">
      <c r="B20" s="941" t="s">
        <v>488</v>
      </c>
      <c r="C20" s="941"/>
      <c r="D20" s="941"/>
      <c r="E20" s="941"/>
      <c r="F20" s="941"/>
      <c r="G20" s="941"/>
      <c r="H20" s="941"/>
      <c r="I20" s="941"/>
      <c r="J20" s="941"/>
      <c r="K20" s="941"/>
      <c r="L20" s="941"/>
      <c r="M20" s="941"/>
      <c r="N20" s="941"/>
      <c r="O20" s="941"/>
      <c r="P20" s="941"/>
      <c r="Q20" s="941"/>
      <c r="R20" s="941"/>
      <c r="S20" s="941"/>
      <c r="T20" s="941"/>
      <c r="U20" s="941"/>
      <c r="V20" s="941"/>
    </row>
    <row r="21" spans="2:22" ht="15.75" thickBot="1" x14ac:dyDescent="0.3">
      <c r="B21" s="75"/>
      <c r="C21" s="75"/>
      <c r="D21" s="75"/>
      <c r="E21" s="48"/>
      <c r="F21" s="48"/>
      <c r="G21" s="75"/>
      <c r="H21" s="75"/>
      <c r="I21" s="75"/>
      <c r="J21" s="75"/>
      <c r="K21" s="925"/>
      <c r="L21" s="925"/>
      <c r="M21" s="925"/>
      <c r="N21" s="925"/>
      <c r="O21" s="925"/>
      <c r="P21" s="925"/>
      <c r="Q21" s="925"/>
      <c r="R21" s="925"/>
      <c r="S21" s="75"/>
      <c r="T21" s="75"/>
      <c r="U21" s="75"/>
      <c r="V21" s="75"/>
    </row>
    <row r="22" spans="2:22" ht="30" customHeight="1" x14ac:dyDescent="0.25">
      <c r="B22" s="926" t="s">
        <v>780</v>
      </c>
      <c r="C22" s="927"/>
      <c r="D22" s="930">
        <v>46044</v>
      </c>
      <c r="E22" s="931"/>
      <c r="F22" s="931"/>
      <c r="G22" s="931"/>
      <c r="H22" s="931"/>
      <c r="I22" s="931"/>
      <c r="J22" s="931"/>
      <c r="K22" s="931"/>
      <c r="L22" s="931"/>
      <c r="M22" s="931"/>
      <c r="N22" s="931"/>
      <c r="O22" s="931"/>
      <c r="P22" s="931"/>
      <c r="Q22" s="931"/>
      <c r="R22" s="931"/>
      <c r="S22" s="931"/>
      <c r="T22" s="931"/>
      <c r="U22" s="931"/>
      <c r="V22" s="932"/>
    </row>
    <row r="23" spans="2:22" ht="30" customHeight="1" x14ac:dyDescent="0.25">
      <c r="B23" s="928" t="s">
        <v>781</v>
      </c>
      <c r="C23" s="929"/>
      <c r="D23" s="933"/>
      <c r="E23" s="934"/>
      <c r="F23" s="934"/>
      <c r="G23" s="934"/>
      <c r="H23" s="934"/>
      <c r="I23" s="934"/>
      <c r="J23" s="934"/>
      <c r="K23" s="934"/>
      <c r="L23" s="934"/>
      <c r="M23" s="934"/>
      <c r="N23" s="934"/>
      <c r="O23" s="934"/>
      <c r="P23" s="934"/>
      <c r="Q23" s="934"/>
      <c r="R23" s="934"/>
      <c r="S23" s="934"/>
      <c r="T23" s="934"/>
      <c r="U23" s="934"/>
      <c r="V23" s="935"/>
    </row>
    <row r="24" spans="2:22" ht="30" customHeight="1" x14ac:dyDescent="0.25">
      <c r="B24" s="936" t="s">
        <v>782</v>
      </c>
      <c r="C24" s="937"/>
      <c r="D24" s="919" t="s">
        <v>783</v>
      </c>
      <c r="E24" s="920"/>
      <c r="F24" s="920"/>
      <c r="G24" s="920"/>
      <c r="H24" s="920"/>
      <c r="I24" s="920"/>
      <c r="J24" s="920"/>
      <c r="K24" s="920"/>
      <c r="L24" s="920"/>
      <c r="M24" s="920"/>
      <c r="N24" s="920"/>
      <c r="O24" s="920"/>
      <c r="P24" s="920"/>
      <c r="Q24" s="920"/>
      <c r="R24" s="920"/>
      <c r="S24" s="920"/>
      <c r="T24" s="920"/>
      <c r="U24" s="920"/>
      <c r="V24" s="921"/>
    </row>
    <row r="25" spans="2:22" ht="30" customHeight="1" thickBot="1" x14ac:dyDescent="0.3">
      <c r="B25" s="917" t="s">
        <v>493</v>
      </c>
      <c r="C25" s="918"/>
      <c r="D25" s="922" t="s">
        <v>784</v>
      </c>
      <c r="E25" s="923"/>
      <c r="F25" s="923"/>
      <c r="G25" s="923"/>
      <c r="H25" s="923"/>
      <c r="I25" s="923"/>
      <c r="J25" s="923"/>
      <c r="K25" s="923"/>
      <c r="L25" s="923"/>
      <c r="M25" s="923"/>
      <c r="N25" s="923"/>
      <c r="O25" s="923"/>
      <c r="P25" s="923"/>
      <c r="Q25" s="923"/>
      <c r="R25" s="923"/>
      <c r="S25" s="923"/>
      <c r="T25" s="923"/>
      <c r="U25" s="923"/>
      <c r="V25" s="924"/>
    </row>
    <row r="26" spans="2:22" ht="47.25" customHeight="1" x14ac:dyDescent="0.25">
      <c r="B26" s="829" t="s">
        <v>492</v>
      </c>
      <c r="C26" s="830"/>
      <c r="D26" s="831">
        <v>46044</v>
      </c>
      <c r="E26" s="831"/>
      <c r="F26" s="831"/>
      <c r="G26" s="831"/>
      <c r="H26" s="831"/>
      <c r="I26" s="831"/>
      <c r="J26" s="831"/>
      <c r="K26" s="831"/>
      <c r="L26" s="831"/>
      <c r="M26" s="831"/>
      <c r="N26" s="831"/>
      <c r="O26" s="831"/>
      <c r="P26" s="831"/>
      <c r="Q26" s="831"/>
      <c r="R26" s="831"/>
      <c r="S26" s="831"/>
      <c r="T26" s="831"/>
      <c r="U26" s="831"/>
      <c r="V26" s="834"/>
    </row>
    <row r="27" spans="2:22" ht="59.25" customHeight="1" thickBot="1" x14ac:dyDescent="0.3">
      <c r="B27" s="827" t="s">
        <v>493</v>
      </c>
      <c r="C27" s="828"/>
      <c r="D27" s="693" t="s">
        <v>785</v>
      </c>
      <c r="E27" s="693"/>
      <c r="F27" s="693"/>
      <c r="G27" s="693"/>
      <c r="H27" s="693"/>
      <c r="I27" s="693"/>
      <c r="J27" s="693"/>
      <c r="K27" s="693"/>
      <c r="L27" s="693"/>
      <c r="M27" s="693"/>
      <c r="N27" s="693"/>
      <c r="O27" s="693"/>
      <c r="P27" s="693"/>
      <c r="Q27" s="693"/>
      <c r="R27" s="693"/>
      <c r="S27" s="693"/>
      <c r="T27" s="693"/>
      <c r="U27" s="693"/>
      <c r="V27" s="694"/>
    </row>
  </sheetData>
  <mergeCells count="64">
    <mergeCell ref="B26:C26"/>
    <mergeCell ref="D26:V26"/>
    <mergeCell ref="B27:C27"/>
    <mergeCell ref="D27:V27"/>
    <mergeCell ref="K6:L6"/>
    <mergeCell ref="M6:N6"/>
    <mergeCell ref="O6:P6"/>
    <mergeCell ref="Q6:R6"/>
    <mergeCell ref="C7:Q7"/>
    <mergeCell ref="R7:V8"/>
    <mergeCell ref="K8:Q8"/>
    <mergeCell ref="E9:H9"/>
    <mergeCell ref="K9:L9"/>
    <mergeCell ref="M9:N9"/>
    <mergeCell ref="O9:P9"/>
    <mergeCell ref="Q9:R9"/>
    <mergeCell ref="C1:R2"/>
    <mergeCell ref="S1:V1"/>
    <mergeCell ref="S2:V2"/>
    <mergeCell ref="B5:Q5"/>
    <mergeCell ref="S5:U5"/>
    <mergeCell ref="B1:B4"/>
    <mergeCell ref="C3:R4"/>
    <mergeCell ref="S3:V3"/>
    <mergeCell ref="S4:V4"/>
    <mergeCell ref="K10:L10"/>
    <mergeCell ref="M10:N10"/>
    <mergeCell ref="O10:P10"/>
    <mergeCell ref="R10:V11"/>
    <mergeCell ref="K11:L11"/>
    <mergeCell ref="M11:N11"/>
    <mergeCell ref="O11:P11"/>
    <mergeCell ref="K12:L12"/>
    <mergeCell ref="M12:N12"/>
    <mergeCell ref="O12:P12"/>
    <mergeCell ref="Q12:R12"/>
    <mergeCell ref="K13:L13"/>
    <mergeCell ref="M13:N13"/>
    <mergeCell ref="O13:P13"/>
    <mergeCell ref="Q13:R13"/>
    <mergeCell ref="K14:V14"/>
    <mergeCell ref="B20:V20"/>
    <mergeCell ref="E16:F16"/>
    <mergeCell ref="E17:F17"/>
    <mergeCell ref="E18:F18"/>
    <mergeCell ref="B14:B15"/>
    <mergeCell ref="C14:C15"/>
    <mergeCell ref="D14:D15"/>
    <mergeCell ref="E14:F15"/>
    <mergeCell ref="G14:G15"/>
    <mergeCell ref="H14:H15"/>
    <mergeCell ref="I14:J14"/>
    <mergeCell ref="B19:H19"/>
    <mergeCell ref="B25:C25"/>
    <mergeCell ref="D24:V24"/>
    <mergeCell ref="D25:V25"/>
    <mergeCell ref="K21:L21"/>
    <mergeCell ref="M21:N21"/>
    <mergeCell ref="O21:P21"/>
    <mergeCell ref="Q21:R21"/>
    <mergeCell ref="B22:C22"/>
    <mergeCell ref="B23:C23"/>
    <mergeCell ref="D22:V23"/>
    <mergeCell ref="B24:C24"/>
  </mergeCells>
  <hyperlinks>
    <hyperlink ref="S5" location="'Plan Acción 2024'!A1" display="'Plan Acción 2024'!A1" xr:uid="{00000000-0004-0000-0800-000000000000}"/>
  </hyperlinks>
  <pageMargins left="0.7" right="0.7" top="0.75" bottom="0.75" header="0.3" footer="0.3"/>
  <pageSetup scale="3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119"/>
  <sheetViews>
    <sheetView view="pageBreakPreview" topLeftCell="I1" zoomScale="60" zoomScaleNormal="80" workbookViewId="0">
      <selection activeCell="X2" sqref="X2"/>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29" style="60" customWidth="1"/>
    <col min="8" max="8" width="26.85546875" style="60" customWidth="1"/>
    <col min="9" max="10" width="17.28515625" style="60" customWidth="1"/>
    <col min="11" max="11" width="24.85546875" style="60" customWidth="1"/>
    <col min="12" max="22" width="9.5703125" style="60" customWidth="1"/>
    <col min="23" max="45" width="11.42578125" style="53"/>
    <col min="46" max="16384" width="11.42578125" style="60"/>
  </cols>
  <sheetData>
    <row r="1" spans="1:22" s="52"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786</v>
      </c>
      <c r="T1" s="791"/>
      <c r="U1" s="791"/>
      <c r="V1" s="792"/>
    </row>
    <row r="2" spans="1:22" s="52" customFormat="1" ht="54.75" customHeight="1" thickBot="1" x14ac:dyDescent="0.3">
      <c r="B2" s="784"/>
      <c r="C2" s="788"/>
      <c r="D2" s="789"/>
      <c r="E2" s="789"/>
      <c r="F2" s="789"/>
      <c r="G2" s="789"/>
      <c r="H2" s="789"/>
      <c r="I2" s="789"/>
      <c r="J2" s="789"/>
      <c r="K2" s="789"/>
      <c r="L2" s="789"/>
      <c r="M2" s="789"/>
      <c r="N2" s="789"/>
      <c r="O2" s="789"/>
      <c r="P2" s="789"/>
      <c r="Q2" s="789"/>
      <c r="R2" s="789"/>
      <c r="S2" s="793" t="s">
        <v>787</v>
      </c>
      <c r="T2" s="627"/>
      <c r="U2" s="627"/>
      <c r="V2" s="628"/>
    </row>
    <row r="3" spans="1:22" s="52" customFormat="1" ht="54.75" customHeight="1" x14ac:dyDescent="0.25">
      <c r="B3" s="784"/>
      <c r="C3" s="975" t="s">
        <v>432</v>
      </c>
      <c r="D3" s="976"/>
      <c r="E3" s="976"/>
      <c r="F3" s="976"/>
      <c r="G3" s="976"/>
      <c r="H3" s="976"/>
      <c r="I3" s="976"/>
      <c r="J3" s="976"/>
      <c r="K3" s="976"/>
      <c r="L3" s="976"/>
      <c r="M3" s="976"/>
      <c r="N3" s="976"/>
      <c r="O3" s="976"/>
      <c r="P3" s="976"/>
      <c r="Q3" s="976"/>
      <c r="R3" s="976"/>
      <c r="S3" s="836" t="s">
        <v>4</v>
      </c>
      <c r="T3" s="837"/>
      <c r="U3" s="837"/>
      <c r="V3" s="838"/>
    </row>
    <row r="4" spans="1:22" s="52" customFormat="1" ht="54.75" customHeight="1" x14ac:dyDescent="0.25">
      <c r="B4" s="785"/>
      <c r="C4" s="977"/>
      <c r="D4" s="978"/>
      <c r="E4" s="978"/>
      <c r="F4" s="978"/>
      <c r="G4" s="978"/>
      <c r="H4" s="978"/>
      <c r="I4" s="978"/>
      <c r="J4" s="978"/>
      <c r="K4" s="978"/>
      <c r="L4" s="978"/>
      <c r="M4" s="978"/>
      <c r="N4" s="978"/>
      <c r="O4" s="978"/>
      <c r="P4" s="978"/>
      <c r="Q4" s="978"/>
      <c r="R4" s="978"/>
      <c r="S4" s="799" t="s">
        <v>5</v>
      </c>
      <c r="T4" s="800"/>
      <c r="U4" s="800"/>
      <c r="V4" s="801"/>
    </row>
    <row r="5" spans="1:22" s="53" customFormat="1" ht="35.25" customHeight="1" x14ac:dyDescent="0.25">
      <c r="B5" s="968" t="s">
        <v>788</v>
      </c>
      <c r="C5" s="968"/>
      <c r="D5" s="968"/>
      <c r="E5" s="968"/>
      <c r="F5" s="968"/>
      <c r="G5" s="968"/>
      <c r="H5" s="968"/>
      <c r="I5" s="968"/>
      <c r="J5" s="968"/>
      <c r="K5" s="968"/>
      <c r="L5" s="968"/>
      <c r="M5" s="968"/>
      <c r="N5" s="968"/>
      <c r="O5" s="968"/>
      <c r="P5" s="968"/>
      <c r="Q5" s="968"/>
      <c r="R5" s="54"/>
      <c r="S5" s="969" t="s">
        <v>22</v>
      </c>
      <c r="T5" s="969"/>
      <c r="U5" s="969"/>
      <c r="V5" s="54"/>
    </row>
    <row r="6" spans="1:22" s="53" customFormat="1" ht="6" customHeight="1" thickBot="1" x14ac:dyDescent="0.25"/>
    <row r="7" spans="1:22" s="53" customFormat="1" ht="68.25" customHeight="1" thickBot="1" x14ac:dyDescent="0.25">
      <c r="B7" s="55" t="s">
        <v>435</v>
      </c>
      <c r="C7" s="970" t="s">
        <v>789</v>
      </c>
      <c r="D7" s="971"/>
      <c r="E7" s="971"/>
      <c r="F7" s="971"/>
      <c r="G7" s="971"/>
      <c r="H7" s="971"/>
      <c r="I7" s="971"/>
      <c r="J7" s="971"/>
      <c r="K7" s="971"/>
      <c r="L7" s="971"/>
      <c r="M7" s="971"/>
      <c r="N7" s="971"/>
      <c r="O7" s="971"/>
      <c r="P7" s="971"/>
      <c r="Q7" s="972"/>
      <c r="R7" s="973"/>
      <c r="S7" s="973"/>
      <c r="T7" s="973"/>
      <c r="U7" s="973"/>
      <c r="V7" s="973"/>
    </row>
    <row r="8" spans="1:22" s="53" customFormat="1" ht="25.5" customHeight="1" x14ac:dyDescent="0.2">
      <c r="K8" s="974" t="s">
        <v>437</v>
      </c>
      <c r="L8" s="974"/>
      <c r="M8" s="974"/>
      <c r="N8" s="974"/>
      <c r="O8" s="974"/>
      <c r="P8" s="974"/>
      <c r="Q8" s="974"/>
      <c r="R8" s="973"/>
      <c r="S8" s="973"/>
      <c r="T8" s="973"/>
      <c r="U8" s="973"/>
      <c r="V8" s="973"/>
    </row>
    <row r="9" spans="1:22" s="53" customFormat="1" ht="24" customHeight="1" x14ac:dyDescent="0.2">
      <c r="B9" s="56"/>
      <c r="C9" s="56"/>
      <c r="E9" s="974"/>
      <c r="F9" s="974"/>
      <c r="G9" s="974"/>
      <c r="H9" s="974"/>
      <c r="I9" s="85"/>
      <c r="J9" s="85"/>
    </row>
    <row r="10" spans="1:22" s="53" customFormat="1" ht="27.75" customHeight="1" x14ac:dyDescent="0.2">
      <c r="B10" s="57"/>
      <c r="C10" s="57"/>
      <c r="R10" s="986" t="s">
        <v>790</v>
      </c>
      <c r="S10" s="986"/>
      <c r="T10" s="986"/>
      <c r="U10" s="986"/>
      <c r="V10" s="986"/>
    </row>
    <row r="11" spans="1:22" s="53" customFormat="1" ht="27.75" customHeight="1" x14ac:dyDescent="0.2">
      <c r="B11" s="57"/>
      <c r="C11" s="57"/>
      <c r="R11" s="986"/>
      <c r="S11" s="986"/>
      <c r="T11" s="986"/>
      <c r="U11" s="986"/>
      <c r="V11" s="986"/>
    </row>
    <row r="12" spans="1:22" s="53" customFormat="1" ht="24.75" customHeight="1" x14ac:dyDescent="0.2">
      <c r="E12" s="58" t="s">
        <v>791</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ht="14.25" x14ac:dyDescent="0.2">
      <c r="A14" s="59"/>
      <c r="B14" s="979" t="s">
        <v>440</v>
      </c>
      <c r="C14" s="981" t="s">
        <v>441</v>
      </c>
      <c r="D14" s="981" t="s">
        <v>442</v>
      </c>
      <c r="E14" s="964" t="s">
        <v>443</v>
      </c>
      <c r="F14" s="964"/>
      <c r="G14" s="964" t="s">
        <v>444</v>
      </c>
      <c r="H14" s="964" t="s">
        <v>792</v>
      </c>
      <c r="I14" s="810" t="s">
        <v>446</v>
      </c>
      <c r="J14" s="811"/>
      <c r="K14" s="964" t="s">
        <v>447</v>
      </c>
      <c r="L14" s="964"/>
      <c r="M14" s="964"/>
      <c r="N14" s="964"/>
      <c r="O14" s="964"/>
      <c r="P14" s="964"/>
      <c r="Q14" s="964"/>
      <c r="R14" s="964"/>
      <c r="S14" s="964"/>
      <c r="T14" s="964"/>
      <c r="U14" s="964"/>
      <c r="V14" s="965"/>
    </row>
    <row r="15" spans="1:22" ht="14.25" x14ac:dyDescent="0.2">
      <c r="A15" s="59"/>
      <c r="B15" s="980"/>
      <c r="C15" s="982"/>
      <c r="D15" s="982"/>
      <c r="E15" s="983"/>
      <c r="F15" s="983"/>
      <c r="G15" s="983"/>
      <c r="H15" s="983"/>
      <c r="I15" s="14" t="s">
        <v>448</v>
      </c>
      <c r="J15" s="14" t="s">
        <v>449</v>
      </c>
      <c r="K15" s="93" t="s">
        <v>450</v>
      </c>
      <c r="L15" s="93" t="s">
        <v>451</v>
      </c>
      <c r="M15" s="93" t="s">
        <v>452</v>
      </c>
      <c r="N15" s="93" t="s">
        <v>453</v>
      </c>
      <c r="O15" s="93" t="s">
        <v>454</v>
      </c>
      <c r="P15" s="93" t="s">
        <v>455</v>
      </c>
      <c r="Q15" s="93" t="s">
        <v>456</v>
      </c>
      <c r="R15" s="93" t="s">
        <v>457</v>
      </c>
      <c r="S15" s="93" t="s">
        <v>458</v>
      </c>
      <c r="T15" s="93" t="s">
        <v>459</v>
      </c>
      <c r="U15" s="93" t="s">
        <v>460</v>
      </c>
      <c r="V15" s="94" t="s">
        <v>461</v>
      </c>
    </row>
    <row r="16" spans="1:22" ht="165.75" customHeight="1" x14ac:dyDescent="0.2">
      <c r="A16" s="59"/>
      <c r="B16" s="39" t="s">
        <v>793</v>
      </c>
      <c r="C16" s="156" t="s">
        <v>794</v>
      </c>
      <c r="D16" s="39" t="s">
        <v>795</v>
      </c>
      <c r="E16" s="984" t="s">
        <v>796</v>
      </c>
      <c r="F16" s="984"/>
      <c r="G16" s="39" t="s">
        <v>797</v>
      </c>
      <c r="H16" s="39" t="s">
        <v>798</v>
      </c>
      <c r="I16" s="112">
        <v>0.25</v>
      </c>
      <c r="J16" s="112">
        <v>0.25</v>
      </c>
      <c r="K16" s="109"/>
      <c r="L16" s="112">
        <v>0.25</v>
      </c>
      <c r="M16" s="109"/>
      <c r="N16" s="109"/>
      <c r="O16" s="109"/>
      <c r="P16" s="109"/>
      <c r="Q16" s="109"/>
      <c r="R16" s="109"/>
      <c r="S16" s="109"/>
      <c r="T16" s="109"/>
      <c r="U16" s="109"/>
      <c r="V16" s="109"/>
    </row>
    <row r="17" spans="1:22" ht="206.25" customHeight="1" x14ac:dyDescent="0.2">
      <c r="A17" s="59"/>
      <c r="B17" s="39" t="s">
        <v>793</v>
      </c>
      <c r="C17" s="156" t="s">
        <v>794</v>
      </c>
      <c r="D17" s="39" t="s">
        <v>795</v>
      </c>
      <c r="E17" s="984" t="s">
        <v>799</v>
      </c>
      <c r="F17" s="984"/>
      <c r="G17" s="39" t="s">
        <v>800</v>
      </c>
      <c r="H17" s="39" t="s">
        <v>798</v>
      </c>
      <c r="I17" s="112">
        <v>0.25</v>
      </c>
      <c r="J17" s="113">
        <v>0.125</v>
      </c>
      <c r="K17" s="109"/>
      <c r="L17" s="109"/>
      <c r="M17" s="109"/>
      <c r="N17" s="109"/>
      <c r="O17" s="109"/>
      <c r="P17" s="109"/>
      <c r="Q17" s="109"/>
      <c r="R17" s="109"/>
      <c r="S17" s="113">
        <v>0.125</v>
      </c>
      <c r="T17" s="109"/>
      <c r="U17" s="109"/>
      <c r="V17" s="113">
        <v>0.125</v>
      </c>
    </row>
    <row r="18" spans="1:22" ht="162" customHeight="1" x14ac:dyDescent="0.2">
      <c r="A18" s="59"/>
      <c r="B18" s="39" t="s">
        <v>793</v>
      </c>
      <c r="C18" s="156" t="s">
        <v>794</v>
      </c>
      <c r="D18" s="39" t="s">
        <v>801</v>
      </c>
      <c r="E18" s="985" t="s">
        <v>802</v>
      </c>
      <c r="F18" s="985"/>
      <c r="G18" s="39" t="s">
        <v>803</v>
      </c>
      <c r="H18" s="39" t="s">
        <v>798</v>
      </c>
      <c r="I18" s="112">
        <v>0.25</v>
      </c>
      <c r="J18" s="114">
        <v>2.0833333333333332E-2</v>
      </c>
      <c r="K18" s="114">
        <v>2.0833333333333301E-2</v>
      </c>
      <c r="L18" s="114">
        <v>2.0833333333333332E-2</v>
      </c>
      <c r="M18" s="114">
        <v>2.0833333333333332E-2</v>
      </c>
      <c r="N18" s="114">
        <v>2.0833333333333332E-2</v>
      </c>
      <c r="O18" s="114">
        <v>2.0833333333333332E-2</v>
      </c>
      <c r="P18" s="114">
        <v>2.0833333333333332E-2</v>
      </c>
      <c r="Q18" s="114">
        <v>2.0833333333333332E-2</v>
      </c>
      <c r="R18" s="114">
        <v>2.0833333333333332E-2</v>
      </c>
      <c r="S18" s="114">
        <v>2.0833333333333332E-2</v>
      </c>
      <c r="T18" s="114">
        <v>2.0833333333333332E-2</v>
      </c>
      <c r="U18" s="114">
        <v>2.0833333333333332E-2</v>
      </c>
      <c r="V18" s="114">
        <v>2.0833333333333332E-2</v>
      </c>
    </row>
    <row r="19" spans="1:22" ht="180" customHeight="1" x14ac:dyDescent="0.2">
      <c r="A19" s="59"/>
      <c r="B19" s="39" t="s">
        <v>793</v>
      </c>
      <c r="C19" s="156" t="s">
        <v>794</v>
      </c>
      <c r="D19" s="39" t="s">
        <v>804</v>
      </c>
      <c r="E19" s="985" t="s">
        <v>805</v>
      </c>
      <c r="F19" s="985"/>
      <c r="G19" s="39" t="s">
        <v>806</v>
      </c>
      <c r="H19" s="39" t="s">
        <v>798</v>
      </c>
      <c r="I19" s="112">
        <v>0.25</v>
      </c>
      <c r="J19" s="113">
        <v>8.3333333333333329E-2</v>
      </c>
      <c r="K19" s="110"/>
      <c r="L19" s="111"/>
      <c r="M19" s="111"/>
      <c r="N19" s="113">
        <v>8.3333333333333329E-2</v>
      </c>
      <c r="O19" s="81"/>
      <c r="P19" s="81"/>
      <c r="Q19" s="81"/>
      <c r="R19" s="113">
        <v>8.3333333333333329E-2</v>
      </c>
      <c r="S19" s="81"/>
      <c r="T19" s="81"/>
      <c r="U19" s="81"/>
      <c r="V19" s="113">
        <v>8.3333333333333329E-2</v>
      </c>
    </row>
    <row r="20" spans="1:22" s="53" customFormat="1" ht="40.5" customHeight="1" x14ac:dyDescent="0.2">
      <c r="B20" s="887" t="s">
        <v>487</v>
      </c>
      <c r="C20" s="865"/>
      <c r="D20" s="865"/>
      <c r="E20" s="865"/>
      <c r="F20" s="865"/>
      <c r="G20" s="865"/>
      <c r="H20" s="865"/>
      <c r="I20" s="393">
        <f>SUM(I16:I19)</f>
        <v>1</v>
      </c>
      <c r="K20" s="246">
        <f>SUM(K16:K19)</f>
        <v>2.0833333333333301E-2</v>
      </c>
      <c r="L20" s="246">
        <f t="shared" ref="L20:V20" si="0">SUM(L16:L19)</f>
        <v>0.27083333333333331</v>
      </c>
      <c r="M20" s="246">
        <f t="shared" si="0"/>
        <v>2.0833333333333332E-2</v>
      </c>
      <c r="N20" s="246">
        <f t="shared" si="0"/>
        <v>0.10416666666666666</v>
      </c>
      <c r="O20" s="246">
        <f t="shared" si="0"/>
        <v>2.0833333333333332E-2</v>
      </c>
      <c r="P20" s="246">
        <f t="shared" si="0"/>
        <v>2.0833333333333332E-2</v>
      </c>
      <c r="Q20" s="246">
        <f t="shared" si="0"/>
        <v>2.0833333333333332E-2</v>
      </c>
      <c r="R20" s="246">
        <f t="shared" si="0"/>
        <v>0.10416666666666666</v>
      </c>
      <c r="S20" s="246">
        <f t="shared" si="0"/>
        <v>0.14583333333333334</v>
      </c>
      <c r="T20" s="246">
        <f t="shared" si="0"/>
        <v>2.0833333333333332E-2</v>
      </c>
      <c r="U20" s="246">
        <f t="shared" si="0"/>
        <v>2.0833333333333332E-2</v>
      </c>
      <c r="V20" s="246">
        <f t="shared" si="0"/>
        <v>0.22916666666666669</v>
      </c>
    </row>
    <row r="21" spans="1:22" s="53" customFormat="1" x14ac:dyDescent="0.2">
      <c r="B21" s="820" t="s">
        <v>488</v>
      </c>
      <c r="C21" s="820"/>
      <c r="D21" s="820"/>
      <c r="E21" s="820"/>
      <c r="F21" s="820"/>
      <c r="G21" s="820"/>
      <c r="H21" s="820"/>
      <c r="I21" s="820"/>
      <c r="J21" s="820"/>
      <c r="K21" s="820"/>
      <c r="L21" s="820"/>
      <c r="M21" s="820"/>
      <c r="N21" s="820"/>
      <c r="O21" s="820"/>
      <c r="P21" s="820"/>
      <c r="Q21" s="820"/>
      <c r="R21" s="820"/>
      <c r="S21" s="820"/>
      <c r="T21" s="820"/>
      <c r="U21" s="820"/>
      <c r="V21" s="820"/>
    </row>
    <row r="22" spans="1:22" s="53" customFormat="1" ht="13.5" thickBot="1" x14ac:dyDescent="0.25"/>
    <row r="23" spans="1:22" s="53" customFormat="1" ht="45.75" customHeight="1" x14ac:dyDescent="0.2">
      <c r="B23" s="829" t="s">
        <v>489</v>
      </c>
      <c r="C23" s="830"/>
      <c r="D23" s="966">
        <v>46044</v>
      </c>
      <c r="E23" s="966"/>
      <c r="F23" s="966"/>
      <c r="G23" s="966"/>
      <c r="H23" s="966"/>
      <c r="I23" s="966"/>
      <c r="J23" s="966"/>
      <c r="K23" s="966"/>
      <c r="L23" s="966"/>
      <c r="M23" s="966"/>
      <c r="N23" s="966"/>
      <c r="O23" s="966"/>
      <c r="P23" s="966"/>
      <c r="Q23" s="966"/>
      <c r="R23" s="966"/>
      <c r="S23" s="966"/>
      <c r="T23" s="966"/>
      <c r="U23" s="966"/>
      <c r="V23" s="967"/>
    </row>
    <row r="24" spans="1:22" s="53" customFormat="1" ht="42.75" customHeight="1" thickBot="1" x14ac:dyDescent="0.25">
      <c r="B24" s="827" t="s">
        <v>490</v>
      </c>
      <c r="C24" s="828"/>
      <c r="D24" s="962" t="s">
        <v>807</v>
      </c>
      <c r="E24" s="962"/>
      <c r="F24" s="962"/>
      <c r="G24" s="962"/>
      <c r="H24" s="962"/>
      <c r="I24" s="962"/>
      <c r="J24" s="962"/>
      <c r="K24" s="962"/>
      <c r="L24" s="962"/>
      <c r="M24" s="962"/>
      <c r="N24" s="962"/>
      <c r="O24" s="962"/>
      <c r="P24" s="962"/>
      <c r="Q24" s="962"/>
      <c r="R24" s="962"/>
      <c r="S24" s="962"/>
      <c r="T24" s="962"/>
      <c r="U24" s="962"/>
      <c r="V24" s="963"/>
    </row>
    <row r="25" spans="1:22" s="53" customFormat="1" ht="44.25" customHeight="1" x14ac:dyDescent="0.2">
      <c r="B25" s="829" t="s">
        <v>492</v>
      </c>
      <c r="C25" s="830"/>
      <c r="D25" s="831">
        <v>46044</v>
      </c>
      <c r="E25" s="831"/>
      <c r="F25" s="831"/>
      <c r="G25" s="831"/>
      <c r="H25" s="831"/>
      <c r="I25" s="831"/>
      <c r="J25" s="831"/>
      <c r="K25" s="831"/>
      <c r="L25" s="831"/>
      <c r="M25" s="831"/>
      <c r="N25" s="831"/>
      <c r="O25" s="831"/>
      <c r="P25" s="831"/>
      <c r="Q25" s="831"/>
      <c r="R25" s="831"/>
      <c r="S25" s="831"/>
      <c r="T25" s="831"/>
      <c r="U25" s="831"/>
      <c r="V25" s="834"/>
    </row>
    <row r="26" spans="1:22" s="53" customFormat="1" ht="66" customHeight="1" thickBot="1" x14ac:dyDescent="0.25">
      <c r="B26" s="827" t="s">
        <v>493</v>
      </c>
      <c r="C26" s="828"/>
      <c r="D26" s="693" t="s">
        <v>494</v>
      </c>
      <c r="E26" s="693"/>
      <c r="F26" s="693"/>
      <c r="G26" s="693"/>
      <c r="H26" s="693"/>
      <c r="I26" s="693"/>
      <c r="J26" s="693"/>
      <c r="K26" s="693"/>
      <c r="L26" s="693"/>
      <c r="M26" s="693"/>
      <c r="N26" s="693"/>
      <c r="O26" s="693"/>
      <c r="P26" s="693"/>
      <c r="Q26" s="693"/>
      <c r="R26" s="693"/>
      <c r="S26" s="693"/>
      <c r="T26" s="693"/>
      <c r="U26" s="693"/>
      <c r="V26" s="694"/>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6">
    <mergeCell ref="B25:C25"/>
    <mergeCell ref="D25:V25"/>
    <mergeCell ref="B26:C26"/>
    <mergeCell ref="D26:V26"/>
    <mergeCell ref="E9:H9"/>
    <mergeCell ref="B14:B15"/>
    <mergeCell ref="C14:C15"/>
    <mergeCell ref="D14:D15"/>
    <mergeCell ref="E14:F15"/>
    <mergeCell ref="G14:G15"/>
    <mergeCell ref="E16:F16"/>
    <mergeCell ref="E17:F17"/>
    <mergeCell ref="E18:F18"/>
    <mergeCell ref="E19:F19"/>
    <mergeCell ref="R10:V11"/>
    <mergeCell ref="H14:H15"/>
    <mergeCell ref="B1:B4"/>
    <mergeCell ref="C1:R2"/>
    <mergeCell ref="S1:V1"/>
    <mergeCell ref="S2:V2"/>
    <mergeCell ref="C3:R4"/>
    <mergeCell ref="S3:V3"/>
    <mergeCell ref="S4:V4"/>
    <mergeCell ref="B5:Q5"/>
    <mergeCell ref="S5:U5"/>
    <mergeCell ref="C7:Q7"/>
    <mergeCell ref="R7:V8"/>
    <mergeCell ref="K8:Q8"/>
    <mergeCell ref="B24:C24"/>
    <mergeCell ref="D24:V24"/>
    <mergeCell ref="B20:H20"/>
    <mergeCell ref="K14:V14"/>
    <mergeCell ref="I14:J14"/>
    <mergeCell ref="B21:V21"/>
    <mergeCell ref="B23:C23"/>
    <mergeCell ref="D23:V23"/>
  </mergeCells>
  <hyperlinks>
    <hyperlink ref="S5:U5" location="'Plan Acción 2024'!A1" display="Portada" xr:uid="{00000000-0004-0000-0900-000000000000}"/>
  </hyperlinks>
  <pageMargins left="0.7" right="0.7" top="0.75" bottom="0.75" header="0.3" footer="0.3"/>
  <pageSetup scale="2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19"/>
  <sheetViews>
    <sheetView view="pageBreakPreview" topLeftCell="I1" zoomScale="60" zoomScaleNormal="60" workbookViewId="0">
      <selection activeCell="Y2" sqref="Y2"/>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8.140625" style="60" customWidth="1"/>
    <col min="8" max="8" width="26.85546875" style="60" customWidth="1"/>
    <col min="9" max="10" width="18.85546875" style="60" customWidth="1"/>
    <col min="11" max="22" width="7.42578125" style="60" customWidth="1"/>
    <col min="23" max="45" width="11.42578125" style="53"/>
    <col min="46" max="16384" width="11.42578125" style="60"/>
  </cols>
  <sheetData>
    <row r="1" spans="1:22" s="52"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808</v>
      </c>
      <c r="T1" s="791"/>
      <c r="U1" s="791"/>
      <c r="V1" s="792"/>
    </row>
    <row r="2" spans="1:22" s="52" customFormat="1" ht="54.75" customHeight="1" thickBot="1" x14ac:dyDescent="0.3">
      <c r="B2" s="784"/>
      <c r="C2" s="788"/>
      <c r="D2" s="789"/>
      <c r="E2" s="789"/>
      <c r="F2" s="789"/>
      <c r="G2" s="789"/>
      <c r="H2" s="789"/>
      <c r="I2" s="789"/>
      <c r="J2" s="789"/>
      <c r="K2" s="789"/>
      <c r="L2" s="789"/>
      <c r="M2" s="789"/>
      <c r="N2" s="789"/>
      <c r="O2" s="789"/>
      <c r="P2" s="789"/>
      <c r="Q2" s="789"/>
      <c r="R2" s="789"/>
      <c r="S2" s="793" t="s">
        <v>809</v>
      </c>
      <c r="T2" s="627"/>
      <c r="U2" s="627"/>
      <c r="V2" s="628"/>
    </row>
    <row r="3" spans="1:22" s="52" customFormat="1" ht="54.75" customHeight="1" x14ac:dyDescent="0.25">
      <c r="B3" s="784"/>
      <c r="C3" s="975" t="s">
        <v>3</v>
      </c>
      <c r="D3" s="976"/>
      <c r="E3" s="976"/>
      <c r="F3" s="976"/>
      <c r="G3" s="976"/>
      <c r="H3" s="976"/>
      <c r="I3" s="976"/>
      <c r="J3" s="976"/>
      <c r="K3" s="976"/>
      <c r="L3" s="976"/>
      <c r="M3" s="976"/>
      <c r="N3" s="976"/>
      <c r="O3" s="976"/>
      <c r="P3" s="976"/>
      <c r="Q3" s="976"/>
      <c r="R3" s="976"/>
      <c r="S3" s="836" t="s">
        <v>4</v>
      </c>
      <c r="T3" s="837"/>
      <c r="U3" s="837"/>
      <c r="V3" s="838"/>
    </row>
    <row r="4" spans="1:22" s="52" customFormat="1" ht="54.75" customHeight="1" x14ac:dyDescent="0.25">
      <c r="B4" s="785"/>
      <c r="C4" s="977"/>
      <c r="D4" s="978"/>
      <c r="E4" s="978"/>
      <c r="F4" s="978"/>
      <c r="G4" s="978"/>
      <c r="H4" s="978"/>
      <c r="I4" s="978"/>
      <c r="J4" s="978"/>
      <c r="K4" s="978"/>
      <c r="L4" s="978"/>
      <c r="M4" s="978"/>
      <c r="N4" s="978"/>
      <c r="O4" s="978"/>
      <c r="P4" s="978"/>
      <c r="Q4" s="978"/>
      <c r="R4" s="978"/>
      <c r="S4" s="799" t="s">
        <v>5</v>
      </c>
      <c r="T4" s="800"/>
      <c r="U4" s="800"/>
      <c r="V4" s="801"/>
    </row>
    <row r="5" spans="1:22" s="53" customFormat="1" ht="35.25" customHeight="1" x14ac:dyDescent="0.4">
      <c r="B5" s="991" t="s">
        <v>810</v>
      </c>
      <c r="C5" s="991"/>
      <c r="D5" s="991"/>
      <c r="E5" s="991"/>
      <c r="F5" s="991"/>
      <c r="G5" s="991"/>
      <c r="H5" s="991"/>
      <c r="I5" s="991"/>
      <c r="J5" s="991"/>
      <c r="K5" s="991"/>
      <c r="L5" s="991"/>
      <c r="M5" s="991"/>
      <c r="N5" s="991"/>
      <c r="O5" s="991"/>
      <c r="P5" s="991"/>
      <c r="Q5" s="991"/>
      <c r="R5" s="54"/>
      <c r="S5" s="969" t="s">
        <v>22</v>
      </c>
      <c r="T5" s="969"/>
      <c r="U5" s="969"/>
      <c r="V5" s="54"/>
    </row>
    <row r="6" spans="1:22" s="53" customFormat="1" ht="6" customHeight="1" thickBot="1" x14ac:dyDescent="0.25"/>
    <row r="7" spans="1:22" s="53" customFormat="1" ht="68.25" customHeight="1" thickBot="1" x14ac:dyDescent="0.25">
      <c r="B7" s="55" t="s">
        <v>435</v>
      </c>
      <c r="C7" s="988" t="s">
        <v>789</v>
      </c>
      <c r="D7" s="989"/>
      <c r="E7" s="989"/>
      <c r="F7" s="989"/>
      <c r="G7" s="989"/>
      <c r="H7" s="989"/>
      <c r="I7" s="989"/>
      <c r="J7" s="989"/>
      <c r="K7" s="989"/>
      <c r="L7" s="989"/>
      <c r="M7" s="989"/>
      <c r="N7" s="989"/>
      <c r="O7" s="989"/>
      <c r="P7" s="989"/>
      <c r="Q7" s="990"/>
      <c r="R7" s="973"/>
      <c r="S7" s="973"/>
      <c r="T7" s="973"/>
      <c r="U7" s="973"/>
      <c r="V7" s="973"/>
    </row>
    <row r="8" spans="1:22" s="53" customFormat="1" ht="25.5" customHeight="1" x14ac:dyDescent="0.2">
      <c r="K8" s="974" t="s">
        <v>437</v>
      </c>
      <c r="L8" s="974"/>
      <c r="M8" s="974"/>
      <c r="N8" s="974"/>
      <c r="O8" s="974"/>
      <c r="P8" s="974"/>
      <c r="Q8" s="974"/>
      <c r="R8" s="973"/>
      <c r="S8" s="973"/>
      <c r="T8" s="973"/>
      <c r="U8" s="973"/>
      <c r="V8" s="973"/>
    </row>
    <row r="9" spans="1:22" s="53" customFormat="1" ht="24" customHeight="1" x14ac:dyDescent="0.2">
      <c r="B9" s="56"/>
      <c r="C9" s="56"/>
      <c r="E9" s="974"/>
      <c r="F9" s="974"/>
      <c r="G9" s="974"/>
      <c r="H9" s="974"/>
      <c r="I9" s="85"/>
      <c r="J9" s="85"/>
    </row>
    <row r="10" spans="1:22" s="53" customFormat="1" ht="27.75" customHeight="1" x14ac:dyDescent="0.2">
      <c r="B10" s="57"/>
      <c r="C10" s="57"/>
      <c r="R10" s="986" t="s">
        <v>790</v>
      </c>
      <c r="S10" s="986"/>
      <c r="T10" s="986"/>
      <c r="U10" s="986"/>
      <c r="V10" s="986"/>
    </row>
    <row r="11" spans="1:22" s="53" customFormat="1" ht="27.75" customHeight="1" x14ac:dyDescent="0.2">
      <c r="B11" s="57"/>
      <c r="C11" s="57"/>
      <c r="R11" s="986"/>
      <c r="S11" s="986"/>
      <c r="T11" s="986"/>
      <c r="U11" s="986"/>
      <c r="V11" s="986"/>
    </row>
    <row r="12" spans="1:22" s="53" customFormat="1" ht="24.75" customHeight="1" x14ac:dyDescent="0.2">
      <c r="E12" s="58" t="s">
        <v>791</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808" t="s">
        <v>440</v>
      </c>
      <c r="C14" s="814" t="s">
        <v>441</v>
      </c>
      <c r="D14" s="814" t="s">
        <v>442</v>
      </c>
      <c r="E14" s="909" t="s">
        <v>443</v>
      </c>
      <c r="F14" s="909"/>
      <c r="G14" s="909" t="s">
        <v>444</v>
      </c>
      <c r="H14" s="909" t="s">
        <v>445</v>
      </c>
      <c r="I14" s="810" t="s">
        <v>446</v>
      </c>
      <c r="J14" s="811"/>
      <c r="K14" s="909" t="s">
        <v>447</v>
      </c>
      <c r="L14" s="909"/>
      <c r="M14" s="909"/>
      <c r="N14" s="909"/>
      <c r="O14" s="909"/>
      <c r="P14" s="909"/>
      <c r="Q14" s="909"/>
      <c r="R14" s="909"/>
      <c r="S14" s="909"/>
      <c r="T14" s="909"/>
      <c r="U14" s="909"/>
      <c r="V14" s="910"/>
    </row>
    <row r="15" spans="1:22" x14ac:dyDescent="0.2">
      <c r="A15" s="59"/>
      <c r="B15" s="915"/>
      <c r="C15" s="815"/>
      <c r="D15" s="815"/>
      <c r="E15" s="913"/>
      <c r="F15" s="913"/>
      <c r="G15" s="913"/>
      <c r="H15" s="913"/>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s="53" customFormat="1" ht="181.5" customHeight="1" x14ac:dyDescent="0.2">
      <c r="A16" s="59"/>
      <c r="B16" s="8" t="s">
        <v>793</v>
      </c>
      <c r="C16" s="5" t="s">
        <v>811</v>
      </c>
      <c r="D16" s="5" t="s">
        <v>812</v>
      </c>
      <c r="E16" s="987" t="s">
        <v>813</v>
      </c>
      <c r="F16" s="768"/>
      <c r="G16" s="5" t="s">
        <v>814</v>
      </c>
      <c r="H16" s="5" t="s">
        <v>815</v>
      </c>
      <c r="I16" s="116">
        <v>0.1</v>
      </c>
      <c r="J16" s="116">
        <v>0.05</v>
      </c>
      <c r="K16" s="35"/>
      <c r="L16" s="12"/>
      <c r="M16" s="116">
        <v>0.1</v>
      </c>
      <c r="N16" s="12"/>
      <c r="O16" s="116"/>
      <c r="P16" s="12"/>
      <c r="Q16" s="12"/>
      <c r="R16" s="12"/>
      <c r="S16" s="61"/>
      <c r="T16" s="12"/>
      <c r="U16" s="12"/>
      <c r="V16" s="116"/>
    </row>
    <row r="17" spans="1:22" s="53" customFormat="1" ht="102.75" customHeight="1" x14ac:dyDescent="0.2">
      <c r="A17" s="59"/>
      <c r="B17" s="8" t="s">
        <v>793</v>
      </c>
      <c r="C17" s="5" t="s">
        <v>811</v>
      </c>
      <c r="D17" s="5" t="s">
        <v>812</v>
      </c>
      <c r="E17" s="987" t="s">
        <v>816</v>
      </c>
      <c r="F17" s="768"/>
      <c r="G17" s="5" t="s">
        <v>817</v>
      </c>
      <c r="H17" s="5" t="s">
        <v>815</v>
      </c>
      <c r="I17" s="116">
        <v>0.1</v>
      </c>
      <c r="J17" s="116">
        <v>0.1</v>
      </c>
      <c r="K17" s="35"/>
      <c r="L17" s="12"/>
      <c r="M17" s="12"/>
      <c r="N17" s="116">
        <v>0.1</v>
      </c>
      <c r="O17" s="61"/>
      <c r="P17" s="12"/>
      <c r="Q17" s="12"/>
      <c r="R17" s="12"/>
      <c r="S17" s="61"/>
      <c r="T17" s="12"/>
      <c r="U17" s="12"/>
      <c r="V17" s="12"/>
    </row>
    <row r="18" spans="1:22" s="53" customFormat="1" ht="97.5" customHeight="1" x14ac:dyDescent="0.2">
      <c r="A18" s="59"/>
      <c r="B18" s="8" t="s">
        <v>793</v>
      </c>
      <c r="C18" s="5" t="s">
        <v>811</v>
      </c>
      <c r="D18" s="5" t="s">
        <v>812</v>
      </c>
      <c r="E18" s="987" t="s">
        <v>818</v>
      </c>
      <c r="F18" s="768"/>
      <c r="G18" s="5" t="s">
        <v>819</v>
      </c>
      <c r="H18" s="5" t="s">
        <v>815</v>
      </c>
      <c r="I18" s="116">
        <v>0.1</v>
      </c>
      <c r="J18" s="116">
        <v>0.05</v>
      </c>
      <c r="K18" s="35"/>
      <c r="L18" s="12"/>
      <c r="M18" s="12"/>
      <c r="N18" s="12"/>
      <c r="O18" s="61"/>
      <c r="P18" s="116">
        <v>0.05</v>
      </c>
      <c r="Q18" s="12"/>
      <c r="R18" s="12"/>
      <c r="S18" s="61"/>
      <c r="T18" s="12"/>
      <c r="U18" s="12"/>
      <c r="V18" s="116">
        <v>0.05</v>
      </c>
    </row>
    <row r="19" spans="1:22" s="53" customFormat="1" ht="92.25" customHeight="1" x14ac:dyDescent="0.2">
      <c r="A19" s="59"/>
      <c r="B19" s="8" t="s">
        <v>793</v>
      </c>
      <c r="C19" s="5" t="s">
        <v>811</v>
      </c>
      <c r="D19" s="5" t="s">
        <v>812</v>
      </c>
      <c r="E19" s="987" t="s">
        <v>820</v>
      </c>
      <c r="F19" s="768"/>
      <c r="G19" s="5" t="s">
        <v>821</v>
      </c>
      <c r="H19" s="5" t="s">
        <v>815</v>
      </c>
      <c r="I19" s="116">
        <v>0.1</v>
      </c>
      <c r="J19" s="109">
        <v>2.5000000000000001E-2</v>
      </c>
      <c r="K19" s="35"/>
      <c r="L19" s="12"/>
      <c r="M19" s="109">
        <v>2.5000000000000001E-2</v>
      </c>
      <c r="N19" s="12"/>
      <c r="O19" s="61"/>
      <c r="P19" s="109">
        <v>2.5000000000000001E-2</v>
      </c>
      <c r="Q19" s="12"/>
      <c r="R19" s="12"/>
      <c r="S19" s="109">
        <v>2.5000000000000001E-2</v>
      </c>
      <c r="T19" s="12"/>
      <c r="U19" s="12"/>
      <c r="V19" s="109">
        <v>2.5000000000000001E-2</v>
      </c>
    </row>
    <row r="20" spans="1:22" s="53" customFormat="1" ht="104.25" customHeight="1" x14ac:dyDescent="0.2">
      <c r="A20" s="59"/>
      <c r="B20" s="8" t="s">
        <v>793</v>
      </c>
      <c r="C20" s="5" t="s">
        <v>811</v>
      </c>
      <c r="D20" s="5" t="s">
        <v>812</v>
      </c>
      <c r="E20" s="987" t="s">
        <v>822</v>
      </c>
      <c r="F20" s="768"/>
      <c r="G20" s="5" t="s">
        <v>823</v>
      </c>
      <c r="H20" s="5" t="s">
        <v>815</v>
      </c>
      <c r="I20" s="116">
        <v>0.1</v>
      </c>
      <c r="J20" s="116">
        <v>0.05</v>
      </c>
      <c r="K20" s="35"/>
      <c r="L20" s="12"/>
      <c r="M20" s="12"/>
      <c r="N20" s="12"/>
      <c r="O20" s="61"/>
      <c r="P20" s="116">
        <v>0.05</v>
      </c>
      <c r="Q20" s="12"/>
      <c r="R20" s="12"/>
      <c r="S20" s="61"/>
      <c r="T20" s="12"/>
      <c r="U20" s="12"/>
      <c r="V20" s="116">
        <v>0.05</v>
      </c>
    </row>
    <row r="21" spans="1:22" s="53" customFormat="1" ht="123" customHeight="1" x14ac:dyDescent="0.2">
      <c r="A21" s="59"/>
      <c r="B21" s="8" t="s">
        <v>793</v>
      </c>
      <c r="C21" s="5" t="s">
        <v>811</v>
      </c>
      <c r="D21" s="5" t="s">
        <v>812</v>
      </c>
      <c r="E21" s="987" t="s">
        <v>824</v>
      </c>
      <c r="F21" s="768"/>
      <c r="G21" s="5" t="s">
        <v>825</v>
      </c>
      <c r="H21" s="5" t="s">
        <v>815</v>
      </c>
      <c r="I21" s="116">
        <v>0.1</v>
      </c>
      <c r="J21" s="116">
        <v>0.05</v>
      </c>
      <c r="K21" s="35"/>
      <c r="L21" s="12"/>
      <c r="M21" s="12"/>
      <c r="N21" s="12"/>
      <c r="O21" s="61"/>
      <c r="P21" s="116">
        <v>0.05</v>
      </c>
      <c r="Q21" s="12"/>
      <c r="R21" s="12"/>
      <c r="S21" s="61"/>
      <c r="T21" s="12"/>
      <c r="U21" s="12"/>
      <c r="V21" s="116">
        <v>0.05</v>
      </c>
    </row>
    <row r="22" spans="1:22" s="53" customFormat="1" ht="93" customHeight="1" x14ac:dyDescent="0.2">
      <c r="A22" s="59"/>
      <c r="B22" s="8" t="s">
        <v>793</v>
      </c>
      <c r="C22" s="5" t="s">
        <v>811</v>
      </c>
      <c r="D22" s="5" t="s">
        <v>812</v>
      </c>
      <c r="E22" s="987" t="s">
        <v>826</v>
      </c>
      <c r="F22" s="768"/>
      <c r="G22" s="5" t="s">
        <v>827</v>
      </c>
      <c r="H22" s="5" t="s">
        <v>815</v>
      </c>
      <c r="I22" s="116">
        <v>0.1</v>
      </c>
      <c r="J22" s="116">
        <v>0.05</v>
      </c>
      <c r="K22" s="35"/>
      <c r="L22" s="12"/>
      <c r="M22" s="12"/>
      <c r="N22" s="12"/>
      <c r="O22" s="61"/>
      <c r="P22" s="116">
        <v>0.05</v>
      </c>
      <c r="Q22" s="12"/>
      <c r="R22" s="12"/>
      <c r="S22" s="61"/>
      <c r="T22" s="12"/>
      <c r="U22" s="12"/>
      <c r="V22" s="116">
        <v>0.05</v>
      </c>
    </row>
    <row r="23" spans="1:22" s="53" customFormat="1" ht="98.25" customHeight="1" x14ac:dyDescent="0.2">
      <c r="A23" s="59"/>
      <c r="B23" s="8" t="s">
        <v>793</v>
      </c>
      <c r="C23" s="5" t="s">
        <v>811</v>
      </c>
      <c r="D23" s="5" t="s">
        <v>812</v>
      </c>
      <c r="E23" s="987" t="s">
        <v>828</v>
      </c>
      <c r="F23" s="768"/>
      <c r="G23" s="5" t="s">
        <v>829</v>
      </c>
      <c r="H23" s="5" t="s">
        <v>815</v>
      </c>
      <c r="I23" s="116">
        <v>0.1</v>
      </c>
      <c r="J23" s="116">
        <v>0.1</v>
      </c>
      <c r="K23" s="35"/>
      <c r="L23" s="12"/>
      <c r="M23" s="12"/>
      <c r="N23" s="12"/>
      <c r="O23" s="61"/>
      <c r="P23" s="116">
        <v>0.1</v>
      </c>
      <c r="Q23" s="12"/>
      <c r="R23" s="12"/>
      <c r="S23" s="61"/>
      <c r="T23" s="12"/>
      <c r="U23" s="12"/>
      <c r="V23" s="12"/>
    </row>
    <row r="24" spans="1:22" s="53" customFormat="1" ht="98.25" customHeight="1" x14ac:dyDescent="0.2">
      <c r="A24" s="59"/>
      <c r="B24" s="8" t="s">
        <v>793</v>
      </c>
      <c r="C24" s="5" t="s">
        <v>811</v>
      </c>
      <c r="D24" s="5" t="s">
        <v>812</v>
      </c>
      <c r="E24" s="987" t="s">
        <v>830</v>
      </c>
      <c r="F24" s="768"/>
      <c r="G24" s="5" t="s">
        <v>831</v>
      </c>
      <c r="H24" s="5" t="s">
        <v>815</v>
      </c>
      <c r="I24" s="116">
        <v>0.1</v>
      </c>
      <c r="J24" s="117">
        <v>1.6666666666666666E-2</v>
      </c>
      <c r="K24" s="35"/>
      <c r="L24" s="117">
        <v>1.6666666666666666E-2</v>
      </c>
      <c r="M24" s="12"/>
      <c r="N24" s="117">
        <v>1.6666666666666666E-2</v>
      </c>
      <c r="O24" s="61"/>
      <c r="P24" s="117">
        <v>1.6666666666666666E-2</v>
      </c>
      <c r="Q24" s="12"/>
      <c r="R24" s="117">
        <v>1.6666666666666666E-2</v>
      </c>
      <c r="S24" s="61"/>
      <c r="T24" s="117">
        <v>1.6666666666666666E-2</v>
      </c>
      <c r="U24" s="12"/>
      <c r="V24" s="117">
        <v>1.6666666666666666E-2</v>
      </c>
    </row>
    <row r="25" spans="1:22" s="53" customFormat="1" ht="98.25" customHeight="1" x14ac:dyDescent="0.2">
      <c r="A25" s="59"/>
      <c r="B25" s="8" t="s">
        <v>793</v>
      </c>
      <c r="C25" s="5" t="s">
        <v>811</v>
      </c>
      <c r="D25" s="5" t="s">
        <v>812</v>
      </c>
      <c r="E25" s="987" t="s">
        <v>832</v>
      </c>
      <c r="F25" s="768"/>
      <c r="G25" s="5" t="s">
        <v>833</v>
      </c>
      <c r="H25" s="5" t="s">
        <v>815</v>
      </c>
      <c r="I25" s="116">
        <v>0.1</v>
      </c>
      <c r="J25" s="116">
        <v>0.05</v>
      </c>
      <c r="K25" s="35"/>
      <c r="L25" s="12"/>
      <c r="M25" s="12"/>
      <c r="N25" s="12"/>
      <c r="O25" s="61"/>
      <c r="P25" s="116">
        <v>0.05</v>
      </c>
      <c r="Q25" s="12"/>
      <c r="R25" s="12"/>
      <c r="S25" s="61"/>
      <c r="T25" s="12"/>
      <c r="U25" s="12"/>
      <c r="V25" s="116">
        <v>0.05</v>
      </c>
    </row>
    <row r="26" spans="1:22" s="53" customFormat="1" ht="32.25" customHeight="1" x14ac:dyDescent="0.2">
      <c r="B26" s="848" t="s">
        <v>487</v>
      </c>
      <c r="C26" s="865"/>
      <c r="D26" s="865"/>
      <c r="E26" s="865"/>
      <c r="F26" s="865"/>
      <c r="G26" s="865"/>
      <c r="H26" s="865"/>
      <c r="I26" s="391">
        <f>SUM(I16:I25)</f>
        <v>0.99999999999999989</v>
      </c>
      <c r="J26" s="391"/>
      <c r="K26" s="391">
        <f t="shared" ref="K26:V26" si="0">SUM(K16:K25)</f>
        <v>0</v>
      </c>
      <c r="L26" s="391">
        <f t="shared" si="0"/>
        <v>1.6666666666666666E-2</v>
      </c>
      <c r="M26" s="391">
        <f t="shared" si="0"/>
        <v>0.125</v>
      </c>
      <c r="N26" s="391">
        <f t="shared" si="0"/>
        <v>0.11666666666666667</v>
      </c>
      <c r="O26" s="391">
        <f t="shared" si="0"/>
        <v>0</v>
      </c>
      <c r="P26" s="391">
        <f t="shared" si="0"/>
        <v>0.39166666666666661</v>
      </c>
      <c r="Q26" s="391">
        <f t="shared" si="0"/>
        <v>0</v>
      </c>
      <c r="R26" s="391">
        <f t="shared" si="0"/>
        <v>1.6666666666666666E-2</v>
      </c>
      <c r="S26" s="391">
        <f t="shared" si="0"/>
        <v>2.5000000000000001E-2</v>
      </c>
      <c r="T26" s="391">
        <f t="shared" si="0"/>
        <v>1.6666666666666666E-2</v>
      </c>
      <c r="U26" s="391">
        <f t="shared" si="0"/>
        <v>0</v>
      </c>
      <c r="V26" s="391">
        <f t="shared" si="0"/>
        <v>0.29166666666666663</v>
      </c>
    </row>
    <row r="27" spans="1:22" s="53" customFormat="1" x14ac:dyDescent="0.2">
      <c r="B27" s="820" t="s">
        <v>488</v>
      </c>
      <c r="C27" s="820"/>
      <c r="D27" s="820"/>
      <c r="E27" s="820"/>
      <c r="F27" s="820"/>
      <c r="G27" s="820"/>
      <c r="H27" s="820"/>
      <c r="I27" s="820"/>
      <c r="J27" s="820"/>
      <c r="K27" s="820"/>
      <c r="L27" s="820"/>
      <c r="M27" s="820"/>
      <c r="N27" s="820"/>
      <c r="O27" s="820"/>
      <c r="P27" s="820"/>
      <c r="Q27" s="820"/>
      <c r="R27" s="820"/>
      <c r="S27" s="820"/>
      <c r="T27" s="820"/>
      <c r="U27" s="820"/>
      <c r="V27" s="820"/>
    </row>
    <row r="28" spans="1:22" s="53" customFormat="1" ht="13.5" thickBot="1" x14ac:dyDescent="0.25"/>
    <row r="29" spans="1:22" s="53" customFormat="1" ht="45.75" customHeight="1" x14ac:dyDescent="0.2">
      <c r="B29" s="829" t="s">
        <v>489</v>
      </c>
      <c r="C29" s="830"/>
      <c r="D29" s="966">
        <v>46044</v>
      </c>
      <c r="E29" s="966"/>
      <c r="F29" s="966"/>
      <c r="G29" s="966"/>
      <c r="H29" s="966"/>
      <c r="I29" s="966"/>
      <c r="J29" s="966"/>
      <c r="K29" s="966"/>
      <c r="L29" s="966"/>
      <c r="M29" s="966"/>
      <c r="N29" s="966"/>
      <c r="O29" s="966"/>
      <c r="P29" s="966"/>
      <c r="Q29" s="966"/>
      <c r="R29" s="966"/>
      <c r="S29" s="966"/>
      <c r="T29" s="966"/>
      <c r="U29" s="966"/>
      <c r="V29" s="967"/>
    </row>
    <row r="30" spans="1:22" s="53" customFormat="1" ht="42.75" customHeight="1" thickBot="1" x14ac:dyDescent="0.25">
      <c r="B30" s="827" t="s">
        <v>490</v>
      </c>
      <c r="C30" s="828"/>
      <c r="D30" s="962" t="s">
        <v>807</v>
      </c>
      <c r="E30" s="962"/>
      <c r="F30" s="962"/>
      <c r="G30" s="962"/>
      <c r="H30" s="962"/>
      <c r="I30" s="962"/>
      <c r="J30" s="962"/>
      <c r="K30" s="962"/>
      <c r="L30" s="962"/>
      <c r="M30" s="962"/>
      <c r="N30" s="962"/>
      <c r="O30" s="962"/>
      <c r="P30" s="962"/>
      <c r="Q30" s="962"/>
      <c r="R30" s="962"/>
      <c r="S30" s="962"/>
      <c r="T30" s="962"/>
      <c r="U30" s="962"/>
      <c r="V30" s="963"/>
    </row>
    <row r="31" spans="1:22" s="53" customFormat="1" ht="39" customHeight="1" x14ac:dyDescent="0.2">
      <c r="B31" s="829" t="s">
        <v>492</v>
      </c>
      <c r="C31" s="830"/>
      <c r="D31" s="831">
        <v>46044</v>
      </c>
      <c r="E31" s="831"/>
      <c r="F31" s="831"/>
      <c r="G31" s="831"/>
      <c r="H31" s="831"/>
      <c r="I31" s="831"/>
      <c r="J31" s="831"/>
      <c r="K31" s="831"/>
      <c r="L31" s="831"/>
      <c r="M31" s="831"/>
      <c r="N31" s="831"/>
      <c r="O31" s="831"/>
      <c r="P31" s="831"/>
      <c r="Q31" s="831"/>
      <c r="R31" s="831"/>
      <c r="S31" s="831"/>
      <c r="T31" s="831"/>
      <c r="U31" s="831"/>
      <c r="V31" s="834"/>
    </row>
    <row r="32" spans="1:22" s="53" customFormat="1" ht="57" customHeight="1" thickBot="1" x14ac:dyDescent="0.25">
      <c r="B32" s="827" t="s">
        <v>493</v>
      </c>
      <c r="C32" s="828"/>
      <c r="D32" s="693" t="s">
        <v>494</v>
      </c>
      <c r="E32" s="693"/>
      <c r="F32" s="693"/>
      <c r="G32" s="693"/>
      <c r="H32" s="693"/>
      <c r="I32" s="693"/>
      <c r="J32" s="693"/>
      <c r="K32" s="693"/>
      <c r="L32" s="693"/>
      <c r="M32" s="693"/>
      <c r="N32" s="693"/>
      <c r="O32" s="693"/>
      <c r="P32" s="693"/>
      <c r="Q32" s="693"/>
      <c r="R32" s="693"/>
      <c r="S32" s="693"/>
      <c r="T32" s="693"/>
      <c r="U32" s="693"/>
      <c r="V32" s="694"/>
    </row>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42">
    <mergeCell ref="B31:C31"/>
    <mergeCell ref="D31:V31"/>
    <mergeCell ref="B32:C32"/>
    <mergeCell ref="D32:V32"/>
    <mergeCell ref="E25:F25"/>
    <mergeCell ref="B27:V27"/>
    <mergeCell ref="B29:C29"/>
    <mergeCell ref="D29:V29"/>
    <mergeCell ref="B30:C30"/>
    <mergeCell ref="D30:V30"/>
    <mergeCell ref="B26:H26"/>
    <mergeCell ref="B1:B4"/>
    <mergeCell ref="C1:R2"/>
    <mergeCell ref="B5:Q5"/>
    <mergeCell ref="B14:B15"/>
    <mergeCell ref="C14:C15"/>
    <mergeCell ref="D14:D15"/>
    <mergeCell ref="E14:F15"/>
    <mergeCell ref="G14:G15"/>
    <mergeCell ref="H14:H15"/>
    <mergeCell ref="K14:V14"/>
    <mergeCell ref="E16:F16"/>
    <mergeCell ref="E17:F17"/>
    <mergeCell ref="E18:F18"/>
    <mergeCell ref="S1:V1"/>
    <mergeCell ref="S2:V2"/>
    <mergeCell ref="C3:R4"/>
    <mergeCell ref="S3:V3"/>
    <mergeCell ref="S4:V4"/>
    <mergeCell ref="S5:U5"/>
    <mergeCell ref="C7:Q7"/>
    <mergeCell ref="R7:V8"/>
    <mergeCell ref="K8:Q8"/>
    <mergeCell ref="R10:V11"/>
    <mergeCell ref="I14:J14"/>
    <mergeCell ref="E9:H9"/>
    <mergeCell ref="E24:F24"/>
    <mergeCell ref="E19:F19"/>
    <mergeCell ref="E20:F20"/>
    <mergeCell ref="E21:F21"/>
    <mergeCell ref="E22:F22"/>
    <mergeCell ref="E23:F23"/>
  </mergeCells>
  <hyperlinks>
    <hyperlink ref="S5:U5" location="'Plan Acción 2024'!A1" display="Portada" xr:uid="{00000000-0004-0000-0A00-000000000000}"/>
  </hyperlinks>
  <pageMargins left="0.7" right="0.7" top="0.75" bottom="0.75" header="0.3" footer="0.3"/>
  <pageSetup scale="2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19"/>
  <sheetViews>
    <sheetView view="pageBreakPreview" topLeftCell="I1" zoomScale="60" zoomScaleNormal="80" workbookViewId="0">
      <selection activeCell="W3" sqref="W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0.5703125" style="60" customWidth="1"/>
    <col min="8" max="10" width="26.85546875" style="60" customWidth="1"/>
    <col min="11" max="22" width="8.42578125" style="60" customWidth="1"/>
    <col min="23" max="45" width="11.42578125" style="53"/>
    <col min="46" max="16384" width="11.42578125" style="60"/>
  </cols>
  <sheetData>
    <row r="1" spans="1:22" s="52"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834</v>
      </c>
      <c r="T1" s="791"/>
      <c r="U1" s="791"/>
      <c r="V1" s="792"/>
    </row>
    <row r="2" spans="1:22" s="52" customFormat="1" ht="54.75" customHeight="1" thickBot="1" x14ac:dyDescent="0.3">
      <c r="B2" s="784"/>
      <c r="C2" s="788"/>
      <c r="D2" s="789"/>
      <c r="E2" s="789"/>
      <c r="F2" s="789"/>
      <c r="G2" s="789"/>
      <c r="H2" s="789"/>
      <c r="I2" s="789"/>
      <c r="J2" s="789"/>
      <c r="K2" s="789"/>
      <c r="L2" s="789"/>
      <c r="M2" s="789"/>
      <c r="N2" s="789"/>
      <c r="O2" s="789"/>
      <c r="P2" s="789"/>
      <c r="Q2" s="789"/>
      <c r="R2" s="789"/>
      <c r="S2" s="793" t="s">
        <v>835</v>
      </c>
      <c r="T2" s="627"/>
      <c r="U2" s="627"/>
      <c r="V2" s="628"/>
    </row>
    <row r="3" spans="1:22" s="52" customFormat="1" ht="54.75" customHeight="1" x14ac:dyDescent="0.25">
      <c r="B3" s="784"/>
      <c r="C3" s="992" t="s">
        <v>3</v>
      </c>
      <c r="D3" s="993"/>
      <c r="E3" s="993"/>
      <c r="F3" s="993"/>
      <c r="G3" s="993"/>
      <c r="H3" s="993"/>
      <c r="I3" s="993"/>
      <c r="J3" s="993"/>
      <c r="K3" s="993"/>
      <c r="L3" s="993"/>
      <c r="M3" s="993"/>
      <c r="N3" s="993"/>
      <c r="O3" s="993"/>
      <c r="P3" s="993"/>
      <c r="Q3" s="993"/>
      <c r="R3" s="993"/>
      <c r="S3" s="836" t="s">
        <v>4</v>
      </c>
      <c r="T3" s="837"/>
      <c r="U3" s="837"/>
      <c r="V3" s="838"/>
    </row>
    <row r="4" spans="1:22" s="52" customFormat="1" ht="54.75" customHeight="1" x14ac:dyDescent="0.25">
      <c r="B4" s="785"/>
      <c r="C4" s="994"/>
      <c r="D4" s="995"/>
      <c r="E4" s="995"/>
      <c r="F4" s="995"/>
      <c r="G4" s="995"/>
      <c r="H4" s="995"/>
      <c r="I4" s="995"/>
      <c r="J4" s="995"/>
      <c r="K4" s="995"/>
      <c r="L4" s="995"/>
      <c r="M4" s="995"/>
      <c r="N4" s="995"/>
      <c r="O4" s="995"/>
      <c r="P4" s="995"/>
      <c r="Q4" s="995"/>
      <c r="R4" s="995"/>
      <c r="S4" s="799" t="s">
        <v>5</v>
      </c>
      <c r="T4" s="800"/>
      <c r="U4" s="800"/>
      <c r="V4" s="801"/>
    </row>
    <row r="5" spans="1:22" s="53" customFormat="1" ht="35.25" customHeight="1" x14ac:dyDescent="0.25">
      <c r="B5" s="968" t="s">
        <v>836</v>
      </c>
      <c r="C5" s="968"/>
      <c r="D5" s="968"/>
      <c r="E5" s="968"/>
      <c r="F5" s="968"/>
      <c r="G5" s="968"/>
      <c r="H5" s="968"/>
      <c r="I5" s="968"/>
      <c r="J5" s="968"/>
      <c r="K5" s="968"/>
      <c r="L5" s="968"/>
      <c r="M5" s="968"/>
      <c r="N5" s="968"/>
      <c r="O5" s="968"/>
      <c r="P5" s="968"/>
      <c r="Q5" s="968"/>
      <c r="R5" s="54"/>
      <c r="S5" s="969" t="s">
        <v>22</v>
      </c>
      <c r="T5" s="969"/>
      <c r="U5" s="969"/>
      <c r="V5" s="54"/>
    </row>
    <row r="6" spans="1:22" s="53" customFormat="1" ht="6" customHeight="1" thickBot="1" x14ac:dyDescent="0.25"/>
    <row r="7" spans="1:22" s="53" customFormat="1" ht="68.25" customHeight="1" thickBot="1" x14ac:dyDescent="0.25">
      <c r="B7" s="55" t="s">
        <v>435</v>
      </c>
      <c r="C7" s="996" t="s">
        <v>789</v>
      </c>
      <c r="D7" s="997"/>
      <c r="E7" s="997"/>
      <c r="F7" s="997"/>
      <c r="G7" s="997"/>
      <c r="H7" s="997"/>
      <c r="I7" s="997"/>
      <c r="J7" s="997"/>
      <c r="K7" s="997"/>
      <c r="L7" s="997"/>
      <c r="M7" s="997"/>
      <c r="N7" s="997"/>
      <c r="O7" s="997"/>
      <c r="P7" s="997"/>
      <c r="Q7" s="998"/>
      <c r="R7" s="973"/>
      <c r="S7" s="973"/>
      <c r="T7" s="973"/>
      <c r="U7" s="973"/>
      <c r="V7" s="973"/>
    </row>
    <row r="8" spans="1:22" s="53" customFormat="1" ht="25.5" customHeight="1" x14ac:dyDescent="0.2">
      <c r="K8" s="974" t="s">
        <v>437</v>
      </c>
      <c r="L8" s="974"/>
      <c r="M8" s="974"/>
      <c r="N8" s="974"/>
      <c r="O8" s="974"/>
      <c r="P8" s="974"/>
      <c r="Q8" s="974"/>
      <c r="R8" s="973"/>
      <c r="S8" s="973"/>
      <c r="T8" s="973"/>
      <c r="U8" s="973"/>
      <c r="V8" s="973"/>
    </row>
    <row r="9" spans="1:22" s="53" customFormat="1" ht="24" customHeight="1" x14ac:dyDescent="0.2">
      <c r="B9" s="56"/>
      <c r="C9" s="56"/>
      <c r="E9" s="974"/>
      <c r="F9" s="974"/>
      <c r="G9" s="974"/>
      <c r="H9" s="974"/>
      <c r="I9" s="85"/>
      <c r="J9" s="85"/>
    </row>
    <row r="10" spans="1:22" s="53" customFormat="1" ht="27.75" customHeight="1" x14ac:dyDescent="0.2">
      <c r="B10" s="57"/>
      <c r="C10" s="57"/>
      <c r="R10" s="986" t="s">
        <v>790</v>
      </c>
      <c r="S10" s="986"/>
      <c r="T10" s="986"/>
      <c r="U10" s="986"/>
      <c r="V10" s="986"/>
    </row>
    <row r="11" spans="1:22" s="53" customFormat="1" ht="27.75" customHeight="1" x14ac:dyDescent="0.2">
      <c r="B11" s="57"/>
      <c r="C11" s="57"/>
      <c r="R11" s="986"/>
      <c r="S11" s="986"/>
      <c r="T11" s="986"/>
      <c r="U11" s="986"/>
      <c r="V11" s="986"/>
    </row>
    <row r="12" spans="1:22" s="53" customFormat="1" ht="24.75" customHeight="1" x14ac:dyDescent="0.2">
      <c r="E12" s="58" t="s">
        <v>791</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808" t="s">
        <v>440</v>
      </c>
      <c r="C14" s="814" t="s">
        <v>441</v>
      </c>
      <c r="D14" s="814" t="s">
        <v>442</v>
      </c>
      <c r="E14" s="909" t="s">
        <v>443</v>
      </c>
      <c r="F14" s="909"/>
      <c r="G14" s="909" t="s">
        <v>444</v>
      </c>
      <c r="H14" s="909" t="s">
        <v>445</v>
      </c>
      <c r="I14" s="810" t="s">
        <v>446</v>
      </c>
      <c r="J14" s="811"/>
      <c r="K14" s="909" t="s">
        <v>447</v>
      </c>
      <c r="L14" s="909"/>
      <c r="M14" s="909"/>
      <c r="N14" s="909"/>
      <c r="O14" s="909"/>
      <c r="P14" s="909"/>
      <c r="Q14" s="909"/>
      <c r="R14" s="909"/>
      <c r="S14" s="909"/>
      <c r="T14" s="909"/>
      <c r="U14" s="909"/>
      <c r="V14" s="910"/>
    </row>
    <row r="15" spans="1:22" x14ac:dyDescent="0.2">
      <c r="A15" s="59"/>
      <c r="B15" s="915"/>
      <c r="C15" s="815"/>
      <c r="D15" s="815"/>
      <c r="E15" s="913"/>
      <c r="F15" s="913"/>
      <c r="G15" s="913"/>
      <c r="H15" s="913"/>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s="53" customFormat="1" ht="149.25" customHeight="1" x14ac:dyDescent="0.2">
      <c r="A16" s="59"/>
      <c r="B16" s="8" t="s">
        <v>793</v>
      </c>
      <c r="C16" s="5" t="s">
        <v>837</v>
      </c>
      <c r="D16" s="5" t="s">
        <v>838</v>
      </c>
      <c r="E16" s="987" t="s">
        <v>839</v>
      </c>
      <c r="F16" s="768"/>
      <c r="G16" s="5" t="s">
        <v>840</v>
      </c>
      <c r="H16" s="5" t="s">
        <v>841</v>
      </c>
      <c r="I16" s="117">
        <v>0.1429</v>
      </c>
      <c r="J16" s="117">
        <v>0.1429</v>
      </c>
      <c r="K16" s="35"/>
      <c r="L16" s="12"/>
      <c r="M16" s="12"/>
      <c r="N16" s="61"/>
      <c r="O16" s="117">
        <v>0.1429</v>
      </c>
      <c r="P16" s="12"/>
      <c r="Q16" s="12"/>
      <c r="R16" s="61"/>
      <c r="S16" s="12"/>
      <c r="T16" s="12"/>
      <c r="U16" s="12"/>
      <c r="V16" s="61"/>
    </row>
    <row r="17" spans="1:22" s="53" customFormat="1" ht="95.25" customHeight="1" x14ac:dyDescent="0.2">
      <c r="A17" s="59"/>
      <c r="B17" s="8" t="s">
        <v>793</v>
      </c>
      <c r="C17" s="5" t="s">
        <v>837</v>
      </c>
      <c r="D17" s="5" t="s">
        <v>838</v>
      </c>
      <c r="E17" s="987" t="s">
        <v>842</v>
      </c>
      <c r="F17" s="768"/>
      <c r="G17" s="5" t="s">
        <v>843</v>
      </c>
      <c r="H17" s="5" t="s">
        <v>841</v>
      </c>
      <c r="I17" s="117">
        <v>0.1429</v>
      </c>
      <c r="J17" s="117">
        <v>0.1429</v>
      </c>
      <c r="K17" s="117">
        <v>0.1429</v>
      </c>
      <c r="L17" s="12"/>
      <c r="M17" s="12"/>
      <c r="N17" s="61"/>
      <c r="O17" s="12"/>
      <c r="P17" s="12"/>
      <c r="Q17" s="12"/>
      <c r="R17" s="61"/>
      <c r="S17" s="12"/>
      <c r="T17" s="12"/>
      <c r="U17" s="12"/>
      <c r="V17" s="61"/>
    </row>
    <row r="18" spans="1:22" s="53" customFormat="1" ht="94.5" customHeight="1" x14ac:dyDescent="0.2">
      <c r="A18" s="59"/>
      <c r="B18" s="8" t="s">
        <v>793</v>
      </c>
      <c r="C18" s="5" t="s">
        <v>837</v>
      </c>
      <c r="D18" s="5" t="s">
        <v>838</v>
      </c>
      <c r="E18" s="987" t="s">
        <v>844</v>
      </c>
      <c r="F18" s="768"/>
      <c r="G18" s="5" t="s">
        <v>845</v>
      </c>
      <c r="H18" s="5" t="s">
        <v>841</v>
      </c>
      <c r="I18" s="117">
        <v>0.1429</v>
      </c>
      <c r="J18" s="117">
        <v>0.1429</v>
      </c>
      <c r="K18" s="35"/>
      <c r="L18" s="12"/>
      <c r="M18" s="12"/>
      <c r="N18" s="61"/>
      <c r="O18" s="12"/>
      <c r="P18" s="117">
        <v>0.1429</v>
      </c>
      <c r="Q18" s="12"/>
      <c r="R18" s="61"/>
      <c r="S18" s="12"/>
      <c r="T18" s="12"/>
      <c r="U18" s="12"/>
      <c r="V18" s="61"/>
    </row>
    <row r="19" spans="1:22" s="53" customFormat="1" ht="123.75" customHeight="1" x14ac:dyDescent="0.2">
      <c r="A19" s="59"/>
      <c r="B19" s="8" t="s">
        <v>793</v>
      </c>
      <c r="C19" s="5" t="s">
        <v>837</v>
      </c>
      <c r="D19" s="5" t="s">
        <v>838</v>
      </c>
      <c r="E19" s="987" t="s">
        <v>846</v>
      </c>
      <c r="F19" s="768"/>
      <c r="G19" s="5" t="s">
        <v>847</v>
      </c>
      <c r="H19" s="5" t="s">
        <v>841</v>
      </c>
      <c r="I19" s="117">
        <v>0.1429</v>
      </c>
      <c r="J19" s="117">
        <v>0.1429</v>
      </c>
      <c r="K19" s="35"/>
      <c r="L19" s="12"/>
      <c r="M19" s="12"/>
      <c r="N19" s="61"/>
      <c r="O19" s="12"/>
      <c r="P19" s="12"/>
      <c r="Q19" s="12"/>
      <c r="R19" s="61"/>
      <c r="S19" s="12"/>
      <c r="T19" s="117">
        <v>0.1429</v>
      </c>
      <c r="U19" s="12"/>
      <c r="V19" s="61"/>
    </row>
    <row r="20" spans="1:22" s="53" customFormat="1" ht="97.5" customHeight="1" x14ac:dyDescent="0.2">
      <c r="A20" s="59"/>
      <c r="B20" s="8" t="s">
        <v>793</v>
      </c>
      <c r="C20" s="5" t="s">
        <v>837</v>
      </c>
      <c r="D20" s="5" t="s">
        <v>838</v>
      </c>
      <c r="E20" s="987" t="s">
        <v>848</v>
      </c>
      <c r="F20" s="768"/>
      <c r="G20" s="5" t="s">
        <v>849</v>
      </c>
      <c r="H20" s="5" t="s">
        <v>841</v>
      </c>
      <c r="I20" s="117">
        <v>0.1429</v>
      </c>
      <c r="J20" s="117">
        <v>0.1429</v>
      </c>
      <c r="K20" s="35"/>
      <c r="L20" s="12"/>
      <c r="M20" s="12"/>
      <c r="N20" s="61"/>
      <c r="O20" s="12"/>
      <c r="P20" s="12"/>
      <c r="Q20" s="12"/>
      <c r="R20" s="61"/>
      <c r="S20" s="12"/>
      <c r="T20" s="117">
        <v>0.1429</v>
      </c>
      <c r="U20" s="12"/>
      <c r="V20" s="61"/>
    </row>
    <row r="21" spans="1:22" s="53" customFormat="1" ht="97.5" customHeight="1" x14ac:dyDescent="0.2">
      <c r="A21" s="59"/>
      <c r="B21" s="8" t="s">
        <v>793</v>
      </c>
      <c r="C21" s="5" t="s">
        <v>837</v>
      </c>
      <c r="D21" s="5" t="s">
        <v>838</v>
      </c>
      <c r="E21" s="987" t="s">
        <v>850</v>
      </c>
      <c r="F21" s="768"/>
      <c r="G21" s="5" t="s">
        <v>851</v>
      </c>
      <c r="H21" s="5" t="s">
        <v>841</v>
      </c>
      <c r="I21" s="117">
        <v>0.1429</v>
      </c>
      <c r="J21" s="117">
        <v>0.1429</v>
      </c>
      <c r="K21" s="35"/>
      <c r="L21" s="12"/>
      <c r="M21" s="12"/>
      <c r="N21" s="61"/>
      <c r="O21" s="12"/>
      <c r="P21" s="12"/>
      <c r="Q21" s="12"/>
      <c r="R21" s="61"/>
      <c r="S21" s="12"/>
      <c r="T21" s="117">
        <v>0.1429</v>
      </c>
      <c r="U21" s="12"/>
      <c r="V21" s="61"/>
    </row>
    <row r="22" spans="1:22" s="53" customFormat="1" ht="97.5" customHeight="1" x14ac:dyDescent="0.2">
      <c r="A22" s="59"/>
      <c r="B22" s="8" t="s">
        <v>793</v>
      </c>
      <c r="C22" s="5" t="s">
        <v>837</v>
      </c>
      <c r="D22" s="5" t="s">
        <v>838</v>
      </c>
      <c r="E22" s="987" t="s">
        <v>852</v>
      </c>
      <c r="F22" s="768"/>
      <c r="G22" s="5" t="s">
        <v>853</v>
      </c>
      <c r="H22" s="5" t="s">
        <v>841</v>
      </c>
      <c r="I22" s="117">
        <v>0.1429</v>
      </c>
      <c r="J22" s="117">
        <v>4.7633333333333333E-2</v>
      </c>
      <c r="K22" s="35"/>
      <c r="L22" s="12"/>
      <c r="M22" s="12"/>
      <c r="N22" s="117">
        <v>4.7633333333333333E-2</v>
      </c>
      <c r="O22" s="12"/>
      <c r="P22" s="12"/>
      <c r="Q22" s="12"/>
      <c r="R22" s="117">
        <v>4.7633333333333333E-2</v>
      </c>
      <c r="S22" s="12"/>
      <c r="T22" s="12"/>
      <c r="U22" s="12"/>
      <c r="V22" s="117">
        <v>4.7633333333333333E-2</v>
      </c>
    </row>
    <row r="23" spans="1:22" s="53" customFormat="1" ht="41.25" customHeight="1" x14ac:dyDescent="0.2">
      <c r="B23" s="848" t="s">
        <v>487</v>
      </c>
      <c r="C23" s="865"/>
      <c r="D23" s="865"/>
      <c r="E23" s="865"/>
      <c r="F23" s="865"/>
      <c r="G23" s="865"/>
      <c r="H23" s="865"/>
      <c r="I23" s="394">
        <f>SUM(I16:I22)</f>
        <v>1.0003</v>
      </c>
      <c r="J23" s="394"/>
      <c r="K23" s="394">
        <f t="shared" ref="K23:V23" si="0">SUM(K16:K22)</f>
        <v>0.1429</v>
      </c>
      <c r="L23" s="394">
        <f t="shared" si="0"/>
        <v>0</v>
      </c>
      <c r="M23" s="394">
        <f t="shared" si="0"/>
        <v>0</v>
      </c>
      <c r="N23" s="394">
        <f t="shared" si="0"/>
        <v>4.7633333333333333E-2</v>
      </c>
      <c r="O23" s="394">
        <f t="shared" si="0"/>
        <v>0.1429</v>
      </c>
      <c r="P23" s="394">
        <f t="shared" si="0"/>
        <v>0.1429</v>
      </c>
      <c r="Q23" s="394">
        <f t="shared" si="0"/>
        <v>0</v>
      </c>
      <c r="R23" s="394">
        <f t="shared" si="0"/>
        <v>4.7633333333333333E-2</v>
      </c>
      <c r="S23" s="394">
        <f t="shared" si="0"/>
        <v>0</v>
      </c>
      <c r="T23" s="394">
        <f t="shared" si="0"/>
        <v>0.42869999999999997</v>
      </c>
      <c r="U23" s="394">
        <f t="shared" si="0"/>
        <v>0</v>
      </c>
      <c r="V23" s="394">
        <f t="shared" si="0"/>
        <v>4.7633333333333333E-2</v>
      </c>
    </row>
    <row r="24" spans="1:22" s="53" customFormat="1" x14ac:dyDescent="0.2">
      <c r="B24" s="820" t="s">
        <v>488</v>
      </c>
      <c r="C24" s="820"/>
      <c r="D24" s="820"/>
      <c r="E24" s="820"/>
      <c r="F24" s="820"/>
      <c r="G24" s="820"/>
      <c r="H24" s="820"/>
      <c r="I24" s="820"/>
      <c r="J24" s="820"/>
      <c r="K24" s="820"/>
      <c r="L24" s="820"/>
      <c r="M24" s="820"/>
      <c r="N24" s="820"/>
      <c r="O24" s="820"/>
      <c r="P24" s="820"/>
      <c r="Q24" s="820"/>
      <c r="R24" s="820"/>
      <c r="S24" s="820"/>
      <c r="T24" s="820"/>
      <c r="U24" s="820"/>
      <c r="V24" s="820"/>
    </row>
    <row r="25" spans="1:22" s="53" customFormat="1" ht="13.5" thickBot="1" x14ac:dyDescent="0.25"/>
    <row r="26" spans="1:22" s="53" customFormat="1" ht="45.75" customHeight="1" x14ac:dyDescent="0.2">
      <c r="B26" s="829" t="s">
        <v>489</v>
      </c>
      <c r="C26" s="830"/>
      <c r="D26" s="966">
        <v>46044</v>
      </c>
      <c r="E26" s="999"/>
      <c r="F26" s="999"/>
      <c r="G26" s="999"/>
      <c r="H26" s="999"/>
      <c r="I26" s="999"/>
      <c r="J26" s="999"/>
      <c r="K26" s="999"/>
      <c r="L26" s="999"/>
      <c r="M26" s="999"/>
      <c r="N26" s="999"/>
      <c r="O26" s="999"/>
      <c r="P26" s="999"/>
      <c r="Q26" s="999"/>
      <c r="R26" s="999"/>
      <c r="S26" s="999"/>
      <c r="T26" s="999"/>
      <c r="U26" s="999"/>
      <c r="V26" s="1000"/>
    </row>
    <row r="27" spans="1:22" s="53" customFormat="1" ht="42.75" customHeight="1" thickBot="1" x14ac:dyDescent="0.25">
      <c r="B27" s="827" t="s">
        <v>490</v>
      </c>
      <c r="C27" s="828"/>
      <c r="D27" s="962" t="s">
        <v>807</v>
      </c>
      <c r="E27" s="962"/>
      <c r="F27" s="962"/>
      <c r="G27" s="962"/>
      <c r="H27" s="962"/>
      <c r="I27" s="962"/>
      <c r="J27" s="962"/>
      <c r="K27" s="962"/>
      <c r="L27" s="962"/>
      <c r="M27" s="962"/>
      <c r="N27" s="962"/>
      <c r="O27" s="962"/>
      <c r="P27" s="962"/>
      <c r="Q27" s="962"/>
      <c r="R27" s="962"/>
      <c r="S27" s="962"/>
      <c r="T27" s="962"/>
      <c r="U27" s="962"/>
      <c r="V27" s="963"/>
    </row>
    <row r="28" spans="1:22" s="53" customFormat="1" ht="39" customHeight="1" x14ac:dyDescent="0.2">
      <c r="B28" s="829" t="s">
        <v>492</v>
      </c>
      <c r="C28" s="830"/>
      <c r="D28" s="831">
        <v>46044</v>
      </c>
      <c r="E28" s="831"/>
      <c r="F28" s="831"/>
      <c r="G28" s="831"/>
      <c r="H28" s="831"/>
      <c r="I28" s="831"/>
      <c r="J28" s="831"/>
      <c r="K28" s="831"/>
      <c r="L28" s="831"/>
      <c r="M28" s="831"/>
      <c r="N28" s="831"/>
      <c r="O28" s="831"/>
      <c r="P28" s="831"/>
      <c r="Q28" s="831"/>
      <c r="R28" s="831"/>
      <c r="S28" s="831"/>
      <c r="T28" s="831"/>
      <c r="U28" s="831"/>
      <c r="V28" s="834"/>
    </row>
    <row r="29" spans="1:22" s="53" customFormat="1" ht="47.25" customHeight="1" thickBot="1" x14ac:dyDescent="0.25">
      <c r="B29" s="827" t="s">
        <v>493</v>
      </c>
      <c r="C29" s="828"/>
      <c r="D29" s="693" t="s">
        <v>494</v>
      </c>
      <c r="E29" s="693"/>
      <c r="F29" s="693"/>
      <c r="G29" s="693"/>
      <c r="H29" s="693"/>
      <c r="I29" s="693"/>
      <c r="J29" s="693"/>
      <c r="K29" s="693"/>
      <c r="L29" s="693"/>
      <c r="M29" s="693"/>
      <c r="N29" s="693"/>
      <c r="O29" s="693"/>
      <c r="P29" s="693"/>
      <c r="Q29" s="693"/>
      <c r="R29" s="693"/>
      <c r="S29" s="693"/>
      <c r="T29" s="693"/>
      <c r="U29" s="693"/>
      <c r="V29" s="694"/>
    </row>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B28:C28"/>
    <mergeCell ref="D28:V28"/>
    <mergeCell ref="B29:C29"/>
    <mergeCell ref="D29:V29"/>
    <mergeCell ref="E21:F21"/>
    <mergeCell ref="E22:F22"/>
    <mergeCell ref="B24:V24"/>
    <mergeCell ref="B26:C26"/>
    <mergeCell ref="D26:V26"/>
    <mergeCell ref="B27:C27"/>
    <mergeCell ref="D27:V27"/>
    <mergeCell ref="B23:H23"/>
    <mergeCell ref="E16:F16"/>
    <mergeCell ref="E17:F17"/>
    <mergeCell ref="E20:F20"/>
    <mergeCell ref="E18:F18"/>
    <mergeCell ref="E19:F19"/>
    <mergeCell ref="E9:H9"/>
    <mergeCell ref="B1:B4"/>
    <mergeCell ref="C1:R2"/>
    <mergeCell ref="S1:V1"/>
    <mergeCell ref="S2:V2"/>
    <mergeCell ref="C3:R4"/>
    <mergeCell ref="S3:V3"/>
    <mergeCell ref="S4:V4"/>
    <mergeCell ref="B5:Q5"/>
    <mergeCell ref="S5:U5"/>
    <mergeCell ref="C7:Q7"/>
    <mergeCell ref="R7:V8"/>
    <mergeCell ref="K8:Q8"/>
    <mergeCell ref="R10:V11"/>
    <mergeCell ref="B14:B15"/>
    <mergeCell ref="C14:C15"/>
    <mergeCell ref="D14:D15"/>
    <mergeCell ref="E14:F15"/>
    <mergeCell ref="G14:G15"/>
    <mergeCell ref="H14:H15"/>
    <mergeCell ref="K14:V14"/>
    <mergeCell ref="I14:J14"/>
  </mergeCells>
  <hyperlinks>
    <hyperlink ref="S5:U5" location="'Plan Acción 2024'!A1" display="Portada" xr:uid="{00000000-0004-0000-0B00-000000000000}"/>
  </hyperlinks>
  <pageMargins left="0.7" right="0.7" top="0.75" bottom="0.75" header="0.3" footer="0.3"/>
  <pageSetup scale="2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137"/>
  <sheetViews>
    <sheetView view="pageBreakPreview" topLeftCell="K1" zoomScale="55" zoomScaleNormal="70" zoomScaleSheetLayoutView="55" workbookViewId="0">
      <selection activeCell="X3" sqref="X3"/>
    </sheetView>
  </sheetViews>
  <sheetFormatPr baseColWidth="10" defaultColWidth="11.42578125" defaultRowHeight="12.75" x14ac:dyDescent="0.2"/>
  <cols>
    <col min="1" max="1" width="5.140625" style="60" customWidth="1"/>
    <col min="2" max="3" width="31.140625" style="60" customWidth="1"/>
    <col min="4" max="4" width="39.5703125" style="60" customWidth="1"/>
    <col min="5" max="5" width="15.42578125" style="60" customWidth="1"/>
    <col min="6" max="6" width="18.42578125" style="60" customWidth="1"/>
    <col min="7" max="7" width="44.7109375" style="60" customWidth="1"/>
    <col min="8" max="8" width="26.85546875" style="60" customWidth="1"/>
    <col min="9" max="9" width="19.140625" style="60" customWidth="1"/>
    <col min="10" max="10" width="20.140625" style="60" customWidth="1"/>
    <col min="11" max="22" width="9.7109375" style="60" customWidth="1"/>
    <col min="23" max="45" width="11.42578125" style="53"/>
    <col min="46" max="16384" width="11.42578125" style="60"/>
  </cols>
  <sheetData>
    <row r="1" spans="1:22" s="52"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854</v>
      </c>
      <c r="T1" s="791"/>
      <c r="U1" s="791"/>
      <c r="V1" s="792"/>
    </row>
    <row r="2" spans="1:22" s="52" customFormat="1" ht="54.75" customHeight="1" thickBot="1" x14ac:dyDescent="0.3">
      <c r="B2" s="784"/>
      <c r="C2" s="788"/>
      <c r="D2" s="789"/>
      <c r="E2" s="789"/>
      <c r="F2" s="789"/>
      <c r="G2" s="789"/>
      <c r="H2" s="789"/>
      <c r="I2" s="789"/>
      <c r="J2" s="789"/>
      <c r="K2" s="789"/>
      <c r="L2" s="789"/>
      <c r="M2" s="789"/>
      <c r="N2" s="789"/>
      <c r="O2" s="789"/>
      <c r="P2" s="789"/>
      <c r="Q2" s="789"/>
      <c r="R2" s="789"/>
      <c r="S2" s="793" t="s">
        <v>835</v>
      </c>
      <c r="T2" s="627"/>
      <c r="U2" s="627"/>
      <c r="V2" s="628"/>
    </row>
    <row r="3" spans="1:22" s="52" customFormat="1" ht="54.75" customHeight="1" x14ac:dyDescent="0.25">
      <c r="B3" s="784"/>
      <c r="C3" s="794" t="s">
        <v>3</v>
      </c>
      <c r="D3" s="795"/>
      <c r="E3" s="795"/>
      <c r="F3" s="795"/>
      <c r="G3" s="795"/>
      <c r="H3" s="795"/>
      <c r="I3" s="795"/>
      <c r="J3" s="795"/>
      <c r="K3" s="795"/>
      <c r="L3" s="795"/>
      <c r="M3" s="795"/>
      <c r="N3" s="795"/>
      <c r="O3" s="795"/>
      <c r="P3" s="795"/>
      <c r="Q3" s="795"/>
      <c r="R3" s="795"/>
      <c r="S3" s="836" t="s">
        <v>4</v>
      </c>
      <c r="T3" s="837"/>
      <c r="U3" s="837"/>
      <c r="V3" s="838"/>
    </row>
    <row r="4" spans="1:22" s="52"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2" s="53" customFormat="1" ht="35.25" customHeight="1" x14ac:dyDescent="0.25">
      <c r="B5" s="1001" t="s">
        <v>855</v>
      </c>
      <c r="C5" s="1001"/>
      <c r="D5" s="1001"/>
      <c r="E5" s="1001"/>
      <c r="F5" s="1001"/>
      <c r="G5" s="1001"/>
      <c r="H5" s="1001"/>
      <c r="I5" s="1001"/>
      <c r="J5" s="1001"/>
      <c r="K5" s="1001"/>
      <c r="L5" s="1001"/>
      <c r="M5" s="1001"/>
      <c r="N5" s="1001"/>
      <c r="O5" s="1001"/>
      <c r="P5" s="1001"/>
      <c r="Q5" s="1001"/>
      <c r="R5" s="54"/>
      <c r="S5" s="969" t="s">
        <v>22</v>
      </c>
      <c r="T5" s="969"/>
      <c r="U5" s="969"/>
      <c r="V5" s="54"/>
    </row>
    <row r="6" spans="1:22" s="53" customFormat="1" ht="6" customHeight="1" thickBot="1" x14ac:dyDescent="0.25"/>
    <row r="7" spans="1:22" s="53" customFormat="1" ht="68.25" customHeight="1" x14ac:dyDescent="0.2">
      <c r="B7" s="55" t="s">
        <v>435</v>
      </c>
      <c r="C7" s="1002" t="s">
        <v>856</v>
      </c>
      <c r="D7" s="1003"/>
      <c r="E7" s="1003"/>
      <c r="F7" s="1003"/>
      <c r="G7" s="1003"/>
      <c r="H7" s="1003"/>
      <c r="I7" s="1003"/>
      <c r="J7" s="1003"/>
      <c r="K7" s="1003"/>
      <c r="L7" s="1003"/>
      <c r="M7" s="1003"/>
      <c r="N7" s="1003"/>
      <c r="O7" s="1003"/>
      <c r="P7" s="1003"/>
      <c r="Q7" s="1004"/>
      <c r="R7" s="973"/>
      <c r="S7" s="973"/>
      <c r="T7" s="973"/>
      <c r="U7" s="973"/>
      <c r="V7" s="973"/>
    </row>
    <row r="8" spans="1:22" s="53" customFormat="1" ht="25.5" customHeight="1" x14ac:dyDescent="0.2">
      <c r="K8" s="974" t="s">
        <v>437</v>
      </c>
      <c r="L8" s="974"/>
      <c r="M8" s="974"/>
      <c r="N8" s="974"/>
      <c r="O8" s="974"/>
      <c r="P8" s="974"/>
      <c r="Q8" s="974"/>
      <c r="R8" s="973"/>
      <c r="S8" s="973"/>
      <c r="T8" s="973"/>
      <c r="U8" s="973"/>
      <c r="V8" s="973"/>
    </row>
    <row r="9" spans="1:22" s="53" customFormat="1" ht="24" customHeight="1" x14ac:dyDescent="0.2">
      <c r="B9" s="56"/>
      <c r="C9" s="56"/>
      <c r="E9" s="974"/>
      <c r="F9" s="974"/>
      <c r="G9" s="974"/>
      <c r="H9" s="974"/>
      <c r="I9" s="85"/>
      <c r="J9" s="85"/>
    </row>
    <row r="10" spans="1:22" s="53" customFormat="1" ht="27.75" customHeight="1" x14ac:dyDescent="0.2">
      <c r="B10" s="57"/>
      <c r="C10" s="57"/>
      <c r="R10" s="986" t="s">
        <v>790</v>
      </c>
      <c r="S10" s="986"/>
      <c r="T10" s="986"/>
      <c r="U10" s="986"/>
      <c r="V10" s="986"/>
    </row>
    <row r="11" spans="1:22" s="53" customFormat="1" ht="27.75" customHeight="1" x14ac:dyDescent="0.2">
      <c r="B11" s="57"/>
      <c r="C11" s="57"/>
      <c r="R11" s="986"/>
      <c r="S11" s="986"/>
      <c r="T11" s="986"/>
      <c r="U11" s="986"/>
      <c r="V11" s="986"/>
    </row>
    <row r="12" spans="1:22" s="53" customFormat="1" ht="24.75" customHeight="1" x14ac:dyDescent="0.2">
      <c r="E12" s="58" t="s">
        <v>791</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808" t="s">
        <v>440</v>
      </c>
      <c r="C14" s="814" t="s">
        <v>441</v>
      </c>
      <c r="D14" s="814" t="s">
        <v>442</v>
      </c>
      <c r="E14" s="909" t="s">
        <v>443</v>
      </c>
      <c r="F14" s="909"/>
      <c r="G14" s="909" t="s">
        <v>444</v>
      </c>
      <c r="H14" s="909" t="s">
        <v>445</v>
      </c>
      <c r="I14" s="810" t="s">
        <v>446</v>
      </c>
      <c r="J14" s="811"/>
      <c r="K14" s="909" t="s">
        <v>447</v>
      </c>
      <c r="L14" s="909"/>
      <c r="M14" s="909"/>
      <c r="N14" s="909"/>
      <c r="O14" s="909"/>
      <c r="P14" s="909"/>
      <c r="Q14" s="909"/>
      <c r="R14" s="909"/>
      <c r="S14" s="909"/>
      <c r="T14" s="909"/>
      <c r="U14" s="909"/>
      <c r="V14" s="910"/>
    </row>
    <row r="15" spans="1:22" x14ac:dyDescent="0.2">
      <c r="A15" s="59"/>
      <c r="B15" s="915"/>
      <c r="C15" s="815"/>
      <c r="D15" s="815"/>
      <c r="E15" s="913"/>
      <c r="F15" s="913"/>
      <c r="G15" s="913"/>
      <c r="H15" s="913"/>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ht="133.5" customHeight="1" x14ac:dyDescent="0.2">
      <c r="A16" s="59"/>
      <c r="B16" s="8" t="s">
        <v>749</v>
      </c>
      <c r="C16" s="88" t="s">
        <v>794</v>
      </c>
      <c r="D16" s="86" t="s">
        <v>857</v>
      </c>
      <c r="E16" s="1008" t="s">
        <v>858</v>
      </c>
      <c r="F16" s="1009"/>
      <c r="G16" s="8" t="s">
        <v>859</v>
      </c>
      <c r="H16" s="8" t="s">
        <v>860</v>
      </c>
      <c r="I16" s="100">
        <f>100%/22</f>
        <v>4.5454545454545456E-2</v>
      </c>
      <c r="J16" s="100">
        <v>4.5454545454545456E-2</v>
      </c>
      <c r="K16" s="100">
        <v>4.5454545454545456E-2</v>
      </c>
      <c r="L16" s="65"/>
      <c r="M16" s="65"/>
      <c r="N16" s="65"/>
      <c r="O16" s="65"/>
      <c r="P16" s="65"/>
      <c r="Q16" s="65"/>
      <c r="R16" s="65"/>
      <c r="S16" s="65"/>
      <c r="T16" s="65"/>
      <c r="U16" s="65"/>
      <c r="V16" s="65"/>
    </row>
    <row r="17" spans="1:22" ht="111.75" customHeight="1" x14ac:dyDescent="0.2">
      <c r="A17" s="59"/>
      <c r="B17" s="8" t="s">
        <v>749</v>
      </c>
      <c r="C17" s="88" t="s">
        <v>794</v>
      </c>
      <c r="D17" s="86" t="s">
        <v>857</v>
      </c>
      <c r="E17" s="1008" t="s">
        <v>858</v>
      </c>
      <c r="F17" s="1009"/>
      <c r="G17" s="8" t="s">
        <v>861</v>
      </c>
      <c r="H17" s="8" t="s">
        <v>862</v>
      </c>
      <c r="I17" s="100">
        <f t="shared" ref="I17:I37" si="0">100%/22</f>
        <v>4.5454545454545456E-2</v>
      </c>
      <c r="J17" s="100">
        <v>4.5454545454545456E-2</v>
      </c>
      <c r="K17" s="100">
        <v>4.5454545454545456E-2</v>
      </c>
      <c r="L17" s="65"/>
      <c r="M17" s="65"/>
      <c r="N17" s="65"/>
      <c r="O17" s="65"/>
      <c r="P17" s="65"/>
      <c r="Q17" s="65"/>
      <c r="R17" s="65"/>
      <c r="S17" s="65"/>
      <c r="T17" s="65"/>
      <c r="U17" s="65"/>
      <c r="V17" s="65"/>
    </row>
    <row r="18" spans="1:22" ht="170.25" customHeight="1" x14ac:dyDescent="0.2">
      <c r="A18" s="59"/>
      <c r="B18" s="8" t="s">
        <v>749</v>
      </c>
      <c r="C18" s="88" t="s">
        <v>794</v>
      </c>
      <c r="D18" s="86" t="s">
        <v>857</v>
      </c>
      <c r="E18" s="1008" t="s">
        <v>858</v>
      </c>
      <c r="F18" s="1009"/>
      <c r="G18" s="8" t="s">
        <v>863</v>
      </c>
      <c r="H18" s="8" t="s">
        <v>864</v>
      </c>
      <c r="I18" s="100">
        <f t="shared" si="0"/>
        <v>4.5454545454545456E-2</v>
      </c>
      <c r="J18" s="100">
        <v>4.5454545454545456E-2</v>
      </c>
      <c r="K18" s="100">
        <v>4.5454545454545456E-2</v>
      </c>
      <c r="L18" s="65"/>
      <c r="M18" s="65"/>
      <c r="N18" s="65"/>
      <c r="O18" s="65"/>
      <c r="P18" s="65"/>
      <c r="Q18" s="65"/>
      <c r="R18" s="65"/>
      <c r="S18" s="65"/>
      <c r="T18" s="65"/>
      <c r="U18" s="65"/>
      <c r="V18" s="65"/>
    </row>
    <row r="19" spans="1:22" ht="135" customHeight="1" x14ac:dyDescent="0.2">
      <c r="A19" s="59"/>
      <c r="B19" s="8" t="s">
        <v>749</v>
      </c>
      <c r="C19" s="88" t="s">
        <v>794</v>
      </c>
      <c r="D19" s="86" t="s">
        <v>857</v>
      </c>
      <c r="E19" s="1005" t="s">
        <v>865</v>
      </c>
      <c r="F19" s="1007"/>
      <c r="G19" s="8" t="s">
        <v>866</v>
      </c>
      <c r="H19" s="8" t="s">
        <v>867</v>
      </c>
      <c r="I19" s="100">
        <f t="shared" si="0"/>
        <v>4.5454545454545456E-2</v>
      </c>
      <c r="J19" s="100">
        <v>4.5454545454545456E-2</v>
      </c>
      <c r="K19" s="65"/>
      <c r="L19" s="100">
        <v>4.5454545454545456E-2</v>
      </c>
      <c r="M19" s="61"/>
      <c r="N19" s="61"/>
      <c r="O19" s="61"/>
      <c r="P19" s="61"/>
      <c r="Q19" s="61"/>
      <c r="R19" s="61"/>
      <c r="S19" s="61"/>
      <c r="T19" s="61"/>
      <c r="U19" s="61"/>
      <c r="V19" s="61"/>
    </row>
    <row r="20" spans="1:22" ht="123.75" customHeight="1" x14ac:dyDescent="0.2">
      <c r="A20" s="59"/>
      <c r="B20" s="8" t="s">
        <v>749</v>
      </c>
      <c r="C20" s="88" t="s">
        <v>794</v>
      </c>
      <c r="D20" s="86" t="s">
        <v>857</v>
      </c>
      <c r="E20" s="1008" t="s">
        <v>868</v>
      </c>
      <c r="F20" s="1009"/>
      <c r="G20" s="8" t="s">
        <v>869</v>
      </c>
      <c r="H20" s="8" t="s">
        <v>870</v>
      </c>
      <c r="I20" s="100">
        <f t="shared" si="0"/>
        <v>4.5454545454545456E-2</v>
      </c>
      <c r="J20" s="100">
        <v>4.5454545454545456E-2</v>
      </c>
      <c r="K20" s="65"/>
      <c r="L20" s="100">
        <v>4.5454545454545456E-2</v>
      </c>
      <c r="M20" s="61"/>
      <c r="N20" s="61"/>
      <c r="O20" s="61"/>
      <c r="P20" s="61"/>
      <c r="Q20" s="61"/>
      <c r="R20" s="61"/>
      <c r="S20" s="61"/>
      <c r="T20" s="61"/>
      <c r="U20" s="61"/>
      <c r="V20" s="61"/>
    </row>
    <row r="21" spans="1:22" ht="135.75" customHeight="1" x14ac:dyDescent="0.2">
      <c r="A21" s="59"/>
      <c r="B21" s="8" t="s">
        <v>749</v>
      </c>
      <c r="C21" s="88" t="s">
        <v>794</v>
      </c>
      <c r="D21" s="86" t="s">
        <v>857</v>
      </c>
      <c r="E21" s="1008" t="s">
        <v>868</v>
      </c>
      <c r="F21" s="1009"/>
      <c r="G21" s="8" t="s">
        <v>871</v>
      </c>
      <c r="H21" s="8" t="s">
        <v>872</v>
      </c>
      <c r="I21" s="100">
        <f t="shared" si="0"/>
        <v>4.5454545454545456E-2</v>
      </c>
      <c r="J21" s="100">
        <v>4.5454545454545456E-2</v>
      </c>
      <c r="K21" s="65"/>
      <c r="L21" s="61"/>
      <c r="M21" s="100">
        <v>4.5454545454545456E-2</v>
      </c>
      <c r="N21" s="61"/>
      <c r="O21" s="61"/>
      <c r="P21" s="61"/>
      <c r="Q21" s="61"/>
      <c r="R21" s="61"/>
      <c r="S21" s="61"/>
      <c r="T21" s="61"/>
      <c r="U21" s="61"/>
      <c r="V21" s="61"/>
    </row>
    <row r="22" spans="1:22" ht="113.25" customHeight="1" x14ac:dyDescent="0.2">
      <c r="A22" s="59"/>
      <c r="B22" s="8" t="s">
        <v>749</v>
      </c>
      <c r="C22" s="88" t="s">
        <v>794</v>
      </c>
      <c r="D22" s="86" t="s">
        <v>857</v>
      </c>
      <c r="E22" s="1005" t="s">
        <v>873</v>
      </c>
      <c r="F22" s="1007"/>
      <c r="G22" s="8" t="s">
        <v>874</v>
      </c>
      <c r="H22" s="8" t="s">
        <v>864</v>
      </c>
      <c r="I22" s="100">
        <f t="shared" si="0"/>
        <v>4.5454545454545456E-2</v>
      </c>
      <c r="J22" s="100">
        <v>4.5454545454545456E-2</v>
      </c>
      <c r="K22" s="65"/>
      <c r="L22" s="61"/>
      <c r="M22" s="100">
        <v>4.5454545454545456E-2</v>
      </c>
      <c r="N22" s="61"/>
      <c r="O22" s="61"/>
      <c r="P22" s="61"/>
      <c r="Q22" s="61"/>
      <c r="R22" s="61"/>
      <c r="S22" s="61"/>
      <c r="T22" s="61"/>
      <c r="U22" s="61"/>
      <c r="V22" s="61"/>
    </row>
    <row r="23" spans="1:22" ht="165" customHeight="1" x14ac:dyDescent="0.2">
      <c r="A23" s="59"/>
      <c r="B23" s="8" t="s">
        <v>749</v>
      </c>
      <c r="C23" s="88" t="s">
        <v>794</v>
      </c>
      <c r="D23" s="86" t="s">
        <v>857</v>
      </c>
      <c r="E23" s="1005" t="s">
        <v>875</v>
      </c>
      <c r="F23" s="1007"/>
      <c r="G23" s="8" t="s">
        <v>876</v>
      </c>
      <c r="H23" s="8" t="s">
        <v>864</v>
      </c>
      <c r="I23" s="100">
        <f t="shared" si="0"/>
        <v>4.5454545454545456E-2</v>
      </c>
      <c r="J23" s="100">
        <v>4.5454545454545456E-2</v>
      </c>
      <c r="K23" s="65"/>
      <c r="L23" s="61"/>
      <c r="M23" s="61"/>
      <c r="N23" s="100">
        <v>4.5454545454545456E-2</v>
      </c>
      <c r="O23" s="61"/>
      <c r="P23" s="61"/>
      <c r="Q23" s="61"/>
      <c r="R23" s="61"/>
      <c r="S23" s="61"/>
      <c r="T23" s="61"/>
      <c r="U23" s="61"/>
      <c r="V23" s="61"/>
    </row>
    <row r="24" spans="1:22" ht="123.75" customHeight="1" x14ac:dyDescent="0.2">
      <c r="A24" s="59"/>
      <c r="B24" s="8" t="s">
        <v>749</v>
      </c>
      <c r="C24" s="88" t="s">
        <v>794</v>
      </c>
      <c r="D24" s="86" t="s">
        <v>857</v>
      </c>
      <c r="E24" s="1005" t="s">
        <v>877</v>
      </c>
      <c r="F24" s="1007"/>
      <c r="G24" s="8" t="s">
        <v>878</v>
      </c>
      <c r="H24" s="8" t="s">
        <v>864</v>
      </c>
      <c r="I24" s="100">
        <f t="shared" si="0"/>
        <v>4.5454545454545456E-2</v>
      </c>
      <c r="J24" s="100">
        <v>4.5454545454545456E-2</v>
      </c>
      <c r="K24" s="65"/>
      <c r="L24" s="61"/>
      <c r="M24" s="61"/>
      <c r="N24" s="61"/>
      <c r="O24" s="100">
        <v>4.5454545454545456E-2</v>
      </c>
      <c r="P24" s="61"/>
      <c r="Q24" s="61"/>
      <c r="R24" s="61"/>
      <c r="S24" s="61"/>
      <c r="T24" s="61"/>
      <c r="U24" s="61"/>
      <c r="V24" s="61"/>
    </row>
    <row r="25" spans="1:22" ht="127.5" customHeight="1" x14ac:dyDescent="0.2">
      <c r="A25" s="59"/>
      <c r="B25" s="8" t="s">
        <v>749</v>
      </c>
      <c r="C25" s="88" t="s">
        <v>794</v>
      </c>
      <c r="D25" s="86" t="s">
        <v>857</v>
      </c>
      <c r="E25" s="1005" t="s">
        <v>879</v>
      </c>
      <c r="F25" s="1007"/>
      <c r="G25" s="8" t="s">
        <v>880</v>
      </c>
      <c r="H25" s="8" t="s">
        <v>872</v>
      </c>
      <c r="I25" s="100">
        <f t="shared" si="0"/>
        <v>4.5454545454545456E-2</v>
      </c>
      <c r="J25" s="100">
        <v>4.5454545454545456E-2</v>
      </c>
      <c r="K25" s="65"/>
      <c r="L25" s="61"/>
      <c r="M25" s="61"/>
      <c r="N25" s="100">
        <v>4.5454545454545456E-2</v>
      </c>
      <c r="O25" s="61"/>
      <c r="P25" s="61"/>
      <c r="Q25" s="61"/>
      <c r="R25" s="61"/>
      <c r="S25" s="61"/>
      <c r="T25" s="61"/>
      <c r="U25" s="61"/>
      <c r="V25" s="61"/>
    </row>
    <row r="26" spans="1:22" ht="139.5" customHeight="1" x14ac:dyDescent="0.2">
      <c r="A26" s="59"/>
      <c r="B26" s="8" t="s">
        <v>749</v>
      </c>
      <c r="C26" s="88" t="s">
        <v>794</v>
      </c>
      <c r="D26" s="86" t="s">
        <v>857</v>
      </c>
      <c r="E26" s="1008" t="s">
        <v>881</v>
      </c>
      <c r="F26" s="1009"/>
      <c r="G26" s="66" t="s">
        <v>882</v>
      </c>
      <c r="H26" s="8" t="s">
        <v>872</v>
      </c>
      <c r="I26" s="100">
        <f t="shared" si="0"/>
        <v>4.5454545454545456E-2</v>
      </c>
      <c r="J26" s="100">
        <v>4.5454545454545456E-2</v>
      </c>
      <c r="K26" s="65"/>
      <c r="L26" s="61"/>
      <c r="M26" s="61"/>
      <c r="N26" s="87"/>
      <c r="O26" s="100">
        <v>4.5454545454545456E-2</v>
      </c>
      <c r="P26" s="61"/>
      <c r="Q26" s="61"/>
      <c r="R26" s="61"/>
      <c r="S26" s="61"/>
      <c r="T26" s="61"/>
      <c r="U26" s="61"/>
      <c r="V26" s="61"/>
    </row>
    <row r="27" spans="1:22" ht="122.25" customHeight="1" x14ac:dyDescent="0.2">
      <c r="A27" s="59"/>
      <c r="B27" s="8" t="s">
        <v>749</v>
      </c>
      <c r="C27" s="88" t="s">
        <v>794</v>
      </c>
      <c r="D27" s="86" t="s">
        <v>857</v>
      </c>
      <c r="E27" s="1008" t="s">
        <v>883</v>
      </c>
      <c r="F27" s="1009"/>
      <c r="G27" s="8" t="s">
        <v>884</v>
      </c>
      <c r="H27" s="8" t="s">
        <v>872</v>
      </c>
      <c r="I27" s="100">
        <f t="shared" si="0"/>
        <v>4.5454545454545456E-2</v>
      </c>
      <c r="J27" s="118">
        <v>1.5151515151515152E-2</v>
      </c>
      <c r="K27" s="65"/>
      <c r="L27" s="61"/>
      <c r="M27" s="118">
        <v>1.5151515151515152E-2</v>
      </c>
      <c r="N27" s="61"/>
      <c r="O27" s="61"/>
      <c r="P27" s="118">
        <v>1.5151515151515152E-2</v>
      </c>
      <c r="Q27" s="61"/>
      <c r="R27" s="61"/>
      <c r="S27" s="118">
        <v>1.5151515151515152E-2</v>
      </c>
      <c r="T27" s="61"/>
      <c r="U27" s="61"/>
      <c r="V27" s="61"/>
    </row>
    <row r="28" spans="1:22" ht="120" customHeight="1" x14ac:dyDescent="0.2">
      <c r="A28" s="59"/>
      <c r="B28" s="8" t="s">
        <v>749</v>
      </c>
      <c r="C28" s="88" t="s">
        <v>794</v>
      </c>
      <c r="D28" s="86" t="s">
        <v>857</v>
      </c>
      <c r="E28" s="1008" t="s">
        <v>885</v>
      </c>
      <c r="F28" s="1009"/>
      <c r="G28" s="8" t="s">
        <v>886</v>
      </c>
      <c r="H28" s="8" t="s">
        <v>864</v>
      </c>
      <c r="I28" s="100">
        <f t="shared" si="0"/>
        <v>4.5454545454545456E-2</v>
      </c>
      <c r="J28" s="100">
        <v>4.5454545454545456E-2</v>
      </c>
      <c r="K28" s="65"/>
      <c r="L28" s="61"/>
      <c r="M28" s="61"/>
      <c r="N28" s="61"/>
      <c r="O28" s="100">
        <v>4.5454545454545456E-2</v>
      </c>
      <c r="P28" s="61"/>
      <c r="Q28" s="61"/>
      <c r="R28" s="61"/>
      <c r="S28" s="61"/>
      <c r="T28" s="61"/>
      <c r="U28" s="61"/>
      <c r="V28" s="61"/>
    </row>
    <row r="29" spans="1:22" ht="121.5" customHeight="1" x14ac:dyDescent="0.2">
      <c r="A29" s="59"/>
      <c r="B29" s="8" t="s">
        <v>749</v>
      </c>
      <c r="C29" s="88" t="s">
        <v>794</v>
      </c>
      <c r="D29" s="86" t="s">
        <v>857</v>
      </c>
      <c r="E29" s="1008" t="s">
        <v>885</v>
      </c>
      <c r="F29" s="1009"/>
      <c r="G29" s="8" t="s">
        <v>887</v>
      </c>
      <c r="H29" s="8" t="s">
        <v>864</v>
      </c>
      <c r="I29" s="100">
        <f t="shared" si="0"/>
        <v>4.5454545454545456E-2</v>
      </c>
      <c r="J29" s="100">
        <v>4.5454545454545456E-2</v>
      </c>
      <c r="K29" s="65"/>
      <c r="L29" s="61"/>
      <c r="M29" s="61"/>
      <c r="N29" s="61"/>
      <c r="O29" s="100">
        <v>4.5454545454545456E-2</v>
      </c>
      <c r="P29" s="61"/>
      <c r="Q29" s="61"/>
      <c r="R29" s="61"/>
      <c r="S29" s="61"/>
      <c r="T29" s="61"/>
      <c r="U29" s="61"/>
      <c r="V29" s="61"/>
    </row>
    <row r="30" spans="1:22" ht="165" customHeight="1" x14ac:dyDescent="0.2">
      <c r="A30" s="59"/>
      <c r="B30" s="8" t="s">
        <v>749</v>
      </c>
      <c r="C30" s="88" t="s">
        <v>794</v>
      </c>
      <c r="D30" s="86" t="s">
        <v>857</v>
      </c>
      <c r="E30" s="1005" t="s">
        <v>888</v>
      </c>
      <c r="F30" s="1007"/>
      <c r="G30" s="8" t="s">
        <v>889</v>
      </c>
      <c r="H30" s="8" t="s">
        <v>864</v>
      </c>
      <c r="I30" s="100">
        <f t="shared" si="0"/>
        <v>4.5454545454545456E-2</v>
      </c>
      <c r="J30" s="100">
        <v>4.5454545454545456E-2</v>
      </c>
      <c r="K30" s="65"/>
      <c r="L30" s="61"/>
      <c r="M30" s="61"/>
      <c r="N30" s="61"/>
      <c r="O30" s="61"/>
      <c r="P30" s="100">
        <v>4.5454545454545456E-2</v>
      </c>
      <c r="Q30" s="61"/>
      <c r="R30" s="61"/>
      <c r="S30" s="61"/>
      <c r="T30" s="61"/>
      <c r="U30" s="61"/>
      <c r="V30" s="61"/>
    </row>
    <row r="31" spans="1:22" ht="155.25" customHeight="1" x14ac:dyDescent="0.2">
      <c r="A31" s="59"/>
      <c r="B31" s="8" t="s">
        <v>749</v>
      </c>
      <c r="C31" s="88" t="s">
        <v>794</v>
      </c>
      <c r="D31" s="86" t="s">
        <v>857</v>
      </c>
      <c r="E31" s="1005" t="s">
        <v>890</v>
      </c>
      <c r="F31" s="1007"/>
      <c r="G31" s="8" t="s">
        <v>891</v>
      </c>
      <c r="H31" s="8" t="s">
        <v>864</v>
      </c>
      <c r="I31" s="100">
        <f t="shared" si="0"/>
        <v>4.5454545454545456E-2</v>
      </c>
      <c r="J31" s="100">
        <v>4.5454545454545456E-2</v>
      </c>
      <c r="K31" s="65"/>
      <c r="L31" s="61"/>
      <c r="M31" s="61"/>
      <c r="N31" s="61"/>
      <c r="O31" s="61"/>
      <c r="P31" s="61"/>
      <c r="Q31" s="100">
        <v>4.5454545454545456E-2</v>
      </c>
      <c r="R31" s="61"/>
      <c r="S31" s="61"/>
      <c r="T31" s="61"/>
      <c r="U31" s="61"/>
      <c r="V31" s="61"/>
    </row>
    <row r="32" spans="1:22" ht="153.75" customHeight="1" x14ac:dyDescent="0.2">
      <c r="A32" s="59"/>
      <c r="B32" s="8" t="s">
        <v>749</v>
      </c>
      <c r="C32" s="88" t="s">
        <v>794</v>
      </c>
      <c r="D32" s="86" t="s">
        <v>857</v>
      </c>
      <c r="E32" s="1005" t="s">
        <v>892</v>
      </c>
      <c r="F32" s="1006"/>
      <c r="G32" s="8" t="s">
        <v>893</v>
      </c>
      <c r="H32" s="8" t="s">
        <v>864</v>
      </c>
      <c r="I32" s="100">
        <f t="shared" si="0"/>
        <v>4.5454545454545456E-2</v>
      </c>
      <c r="J32" s="100">
        <v>4.5454545454545456E-2</v>
      </c>
      <c r="K32" s="65"/>
      <c r="L32" s="61"/>
      <c r="M32" s="61"/>
      <c r="N32" s="100">
        <v>4.5454545454545456E-2</v>
      </c>
      <c r="O32" s="61"/>
      <c r="P32" s="61"/>
      <c r="Q32" s="61"/>
      <c r="R32" s="61"/>
      <c r="S32" s="61"/>
      <c r="T32" s="61"/>
      <c r="U32" s="61"/>
      <c r="V32" s="61"/>
    </row>
    <row r="33" spans="1:22" ht="123.75" customHeight="1" x14ac:dyDescent="0.2">
      <c r="A33" s="59"/>
      <c r="B33" s="8" t="s">
        <v>749</v>
      </c>
      <c r="C33" s="88" t="s">
        <v>794</v>
      </c>
      <c r="D33" s="86" t="s">
        <v>857</v>
      </c>
      <c r="E33" s="1005" t="s">
        <v>892</v>
      </c>
      <c r="F33" s="1006"/>
      <c r="G33" s="8" t="s">
        <v>894</v>
      </c>
      <c r="H33" s="8" t="s">
        <v>895</v>
      </c>
      <c r="I33" s="100">
        <f t="shared" si="0"/>
        <v>4.5454545454545456E-2</v>
      </c>
      <c r="J33" s="118">
        <v>3.787878787878788E-3</v>
      </c>
      <c r="K33" s="118">
        <v>3.787878787878788E-3</v>
      </c>
      <c r="L33" s="118">
        <v>3.787878787878788E-3</v>
      </c>
      <c r="M33" s="118">
        <v>3.787878787878788E-3</v>
      </c>
      <c r="N33" s="118">
        <v>3.787878787878788E-3</v>
      </c>
      <c r="O33" s="118">
        <v>3.787878787878788E-3</v>
      </c>
      <c r="P33" s="118">
        <v>3.787878787878788E-3</v>
      </c>
      <c r="Q33" s="118">
        <v>3.787878787878788E-3</v>
      </c>
      <c r="R33" s="118">
        <v>3.787878787878788E-3</v>
      </c>
      <c r="S33" s="118">
        <v>3.787878787878788E-3</v>
      </c>
      <c r="T33" s="118">
        <v>3.787878787878788E-3</v>
      </c>
      <c r="U33" s="118">
        <v>3.787878787878788E-3</v>
      </c>
      <c r="V33" s="118">
        <v>3.787878787878788E-3</v>
      </c>
    </row>
    <row r="34" spans="1:22" ht="136.5" customHeight="1" x14ac:dyDescent="0.2">
      <c r="A34" s="59"/>
      <c r="B34" s="8" t="s">
        <v>749</v>
      </c>
      <c r="C34" s="88" t="s">
        <v>794</v>
      </c>
      <c r="D34" s="86" t="s">
        <v>857</v>
      </c>
      <c r="E34" s="1005" t="s">
        <v>896</v>
      </c>
      <c r="F34" s="1007"/>
      <c r="G34" s="8" t="s">
        <v>897</v>
      </c>
      <c r="H34" s="8" t="s">
        <v>895</v>
      </c>
      <c r="I34" s="100">
        <f t="shared" si="0"/>
        <v>4.5454545454545456E-2</v>
      </c>
      <c r="J34" s="118">
        <v>2.2727272727272728E-2</v>
      </c>
      <c r="K34" s="65"/>
      <c r="L34" s="61"/>
      <c r="M34" s="61"/>
      <c r="N34" s="61"/>
      <c r="O34" s="61"/>
      <c r="P34" s="118">
        <v>2.2727272727272728E-2</v>
      </c>
      <c r="Q34" s="61"/>
      <c r="R34" s="61"/>
      <c r="S34" s="61"/>
      <c r="T34" s="61"/>
      <c r="U34" s="61"/>
      <c r="V34" s="118">
        <v>2.2727272727272728E-2</v>
      </c>
    </row>
    <row r="35" spans="1:22" ht="123.75" customHeight="1" x14ac:dyDescent="0.2">
      <c r="A35" s="59"/>
      <c r="B35" s="8" t="s">
        <v>749</v>
      </c>
      <c r="C35" s="88" t="s">
        <v>794</v>
      </c>
      <c r="D35" s="86" t="s">
        <v>857</v>
      </c>
      <c r="E35" s="1005" t="s">
        <v>898</v>
      </c>
      <c r="F35" s="1006"/>
      <c r="G35" s="8" t="s">
        <v>899</v>
      </c>
      <c r="H35" s="8" t="s">
        <v>900</v>
      </c>
      <c r="I35" s="100">
        <f t="shared" si="0"/>
        <v>4.5454545454545456E-2</v>
      </c>
      <c r="J35" s="100">
        <v>4.5454545454545456E-2</v>
      </c>
      <c r="K35" s="65"/>
      <c r="L35" s="61"/>
      <c r="M35" s="61"/>
      <c r="N35" s="61"/>
      <c r="O35" s="61"/>
      <c r="P35" s="61"/>
      <c r="Q35" s="61"/>
      <c r="R35" s="61"/>
      <c r="S35" s="100">
        <v>4.5454545454545456E-2</v>
      </c>
      <c r="T35" s="61"/>
      <c r="U35" s="61"/>
      <c r="V35" s="61"/>
    </row>
    <row r="36" spans="1:22" ht="129.75" customHeight="1" x14ac:dyDescent="0.2">
      <c r="A36" s="59"/>
      <c r="B36" s="8" t="s">
        <v>749</v>
      </c>
      <c r="C36" s="88" t="s">
        <v>794</v>
      </c>
      <c r="D36" s="86" t="s">
        <v>857</v>
      </c>
      <c r="E36" s="1005" t="s">
        <v>898</v>
      </c>
      <c r="F36" s="1006"/>
      <c r="G36" s="8" t="s">
        <v>901</v>
      </c>
      <c r="H36" s="8" t="s">
        <v>864</v>
      </c>
      <c r="I36" s="100">
        <f t="shared" si="0"/>
        <v>4.5454545454545456E-2</v>
      </c>
      <c r="J36" s="100">
        <v>4.5454545454545456E-2</v>
      </c>
      <c r="K36" s="65"/>
      <c r="L36" s="61"/>
      <c r="M36" s="61"/>
      <c r="N36" s="61"/>
      <c r="O36" s="61"/>
      <c r="P36" s="61"/>
      <c r="Q36" s="61"/>
      <c r="R36" s="61"/>
      <c r="S36" s="61"/>
      <c r="T36" s="61"/>
      <c r="U36" s="61"/>
      <c r="V36" s="100">
        <v>4.5454545454545456E-2</v>
      </c>
    </row>
    <row r="37" spans="1:22" ht="136.5" customHeight="1" x14ac:dyDescent="0.2">
      <c r="A37" s="59"/>
      <c r="B37" s="8" t="s">
        <v>749</v>
      </c>
      <c r="C37" s="88" t="s">
        <v>794</v>
      </c>
      <c r="D37" s="86" t="s">
        <v>857</v>
      </c>
      <c r="E37" s="1005" t="s">
        <v>902</v>
      </c>
      <c r="F37" s="1007"/>
      <c r="G37" s="8" t="s">
        <v>903</v>
      </c>
      <c r="H37" s="8" t="s">
        <v>864</v>
      </c>
      <c r="I37" s="100">
        <f t="shared" si="0"/>
        <v>4.5454545454545456E-2</v>
      </c>
      <c r="J37" s="100">
        <v>4.5454545454545456E-2</v>
      </c>
      <c r="K37" s="65"/>
      <c r="L37" s="61"/>
      <c r="M37" s="61"/>
      <c r="N37" s="61"/>
      <c r="O37" s="61"/>
      <c r="P37" s="61"/>
      <c r="Q37" s="61"/>
      <c r="R37" s="61"/>
      <c r="S37" s="61"/>
      <c r="T37" s="61"/>
      <c r="U37" s="100">
        <v>4.5454545454545456E-2</v>
      </c>
      <c r="V37" s="61"/>
    </row>
    <row r="38" spans="1:22" s="395" customFormat="1" ht="27.75" customHeight="1" x14ac:dyDescent="0.25">
      <c r="B38" s="848" t="s">
        <v>487</v>
      </c>
      <c r="C38" s="865"/>
      <c r="D38" s="865"/>
      <c r="E38" s="865"/>
      <c r="F38" s="865"/>
      <c r="G38" s="865"/>
      <c r="H38" s="865"/>
      <c r="I38" s="396">
        <f>SUM(I16:I37)</f>
        <v>0.99999999999999967</v>
      </c>
      <c r="J38" s="396"/>
      <c r="K38" s="396">
        <f t="shared" ref="K38:V38" si="1">SUM(K16:K37)</f>
        <v>0.14015151515151514</v>
      </c>
      <c r="L38" s="396">
        <f t="shared" si="1"/>
        <v>9.4696969696969696E-2</v>
      </c>
      <c r="M38" s="396">
        <f t="shared" si="1"/>
        <v>0.10984848484848485</v>
      </c>
      <c r="N38" s="396">
        <f t="shared" si="1"/>
        <v>0.14015151515151514</v>
      </c>
      <c r="O38" s="396">
        <f t="shared" si="1"/>
        <v>0.18560606060606061</v>
      </c>
      <c r="P38" s="396">
        <f t="shared" si="1"/>
        <v>8.7121212121212127E-2</v>
      </c>
      <c r="Q38" s="396">
        <f t="shared" si="1"/>
        <v>4.924242424242424E-2</v>
      </c>
      <c r="R38" s="396">
        <f t="shared" si="1"/>
        <v>3.787878787878788E-3</v>
      </c>
      <c r="S38" s="396">
        <f t="shared" si="1"/>
        <v>6.4393939393939392E-2</v>
      </c>
      <c r="T38" s="396">
        <f t="shared" si="1"/>
        <v>3.787878787878788E-3</v>
      </c>
      <c r="U38" s="396">
        <f t="shared" si="1"/>
        <v>4.924242424242424E-2</v>
      </c>
      <c r="V38" s="396">
        <f t="shared" si="1"/>
        <v>7.1969696969696975E-2</v>
      </c>
    </row>
    <row r="39" spans="1:22" s="53" customFormat="1" x14ac:dyDescent="0.2">
      <c r="B39" s="820"/>
      <c r="C39" s="820"/>
      <c r="D39" s="820"/>
      <c r="E39" s="820"/>
      <c r="F39" s="820"/>
      <c r="G39" s="820"/>
      <c r="H39" s="820"/>
      <c r="I39" s="820"/>
      <c r="J39" s="820"/>
      <c r="K39" s="820"/>
      <c r="L39" s="820"/>
      <c r="M39" s="820"/>
      <c r="N39" s="820"/>
      <c r="O39" s="820"/>
      <c r="P39" s="820"/>
      <c r="Q39" s="820"/>
      <c r="R39" s="820"/>
      <c r="S39" s="820"/>
      <c r="T39" s="820"/>
      <c r="U39" s="820"/>
      <c r="V39" s="820"/>
    </row>
    <row r="40" spans="1:22" s="53" customFormat="1" ht="13.5" thickBot="1" x14ac:dyDescent="0.25"/>
    <row r="41" spans="1:22" s="53" customFormat="1" ht="45.75" customHeight="1" x14ac:dyDescent="0.2">
      <c r="B41" s="829" t="s">
        <v>489</v>
      </c>
      <c r="C41" s="830"/>
      <c r="D41" s="966">
        <v>46044</v>
      </c>
      <c r="E41" s="999"/>
      <c r="F41" s="999"/>
      <c r="G41" s="999"/>
      <c r="H41" s="999"/>
      <c r="I41" s="999"/>
      <c r="J41" s="999"/>
      <c r="K41" s="999"/>
      <c r="L41" s="999"/>
      <c r="M41" s="999"/>
      <c r="N41" s="999"/>
      <c r="O41" s="999"/>
      <c r="P41" s="999"/>
      <c r="Q41" s="999"/>
      <c r="R41" s="999"/>
      <c r="S41" s="999"/>
      <c r="T41" s="999"/>
      <c r="U41" s="999"/>
      <c r="V41" s="1000"/>
    </row>
    <row r="42" spans="1:22" s="53" customFormat="1" ht="42.75" customHeight="1" thickBot="1" x14ac:dyDescent="0.25">
      <c r="B42" s="827" t="s">
        <v>490</v>
      </c>
      <c r="C42" s="828"/>
      <c r="D42" s="962" t="s">
        <v>904</v>
      </c>
      <c r="E42" s="962"/>
      <c r="F42" s="962"/>
      <c r="G42" s="962"/>
      <c r="H42" s="962"/>
      <c r="I42" s="962"/>
      <c r="J42" s="962"/>
      <c r="K42" s="962"/>
      <c r="L42" s="962"/>
      <c r="M42" s="962"/>
      <c r="N42" s="962"/>
      <c r="O42" s="962"/>
      <c r="P42" s="962"/>
      <c r="Q42" s="962"/>
      <c r="R42" s="962"/>
      <c r="S42" s="962"/>
      <c r="T42" s="962"/>
      <c r="U42" s="962"/>
      <c r="V42" s="963"/>
    </row>
    <row r="43" spans="1:22" s="53" customFormat="1" ht="33.75" customHeight="1" x14ac:dyDescent="0.2">
      <c r="B43" s="829" t="s">
        <v>492</v>
      </c>
      <c r="C43" s="830"/>
      <c r="D43" s="831">
        <v>46044</v>
      </c>
      <c r="E43" s="831"/>
      <c r="F43" s="831"/>
      <c r="G43" s="831"/>
      <c r="H43" s="831"/>
      <c r="I43" s="831"/>
      <c r="J43" s="831"/>
      <c r="K43" s="831"/>
      <c r="L43" s="831"/>
      <c r="M43" s="831"/>
      <c r="N43" s="831"/>
      <c r="O43" s="831"/>
      <c r="P43" s="831"/>
      <c r="Q43" s="831"/>
      <c r="R43" s="831"/>
      <c r="S43" s="831"/>
      <c r="T43" s="831"/>
      <c r="U43" s="831"/>
      <c r="V43" s="834"/>
    </row>
    <row r="44" spans="1:22" s="53" customFormat="1" ht="42" customHeight="1" thickBot="1" x14ac:dyDescent="0.25">
      <c r="B44" s="827" t="s">
        <v>493</v>
      </c>
      <c r="C44" s="828"/>
      <c r="D44" s="693" t="s">
        <v>494</v>
      </c>
      <c r="E44" s="693"/>
      <c r="F44" s="693"/>
      <c r="G44" s="693"/>
      <c r="H44" s="693"/>
      <c r="I44" s="693"/>
      <c r="J44" s="693"/>
      <c r="K44" s="693"/>
      <c r="L44" s="693"/>
      <c r="M44" s="693"/>
      <c r="N44" s="693"/>
      <c r="O44" s="693"/>
      <c r="P44" s="693"/>
      <c r="Q44" s="693"/>
      <c r="R44" s="693"/>
      <c r="S44" s="693"/>
      <c r="T44" s="693"/>
      <c r="U44" s="693"/>
      <c r="V44" s="694"/>
    </row>
    <row r="45" spans="1:22" s="53" customFormat="1" x14ac:dyDescent="0.2"/>
    <row r="46" spans="1:22" s="53" customFormat="1" x14ac:dyDescent="0.2"/>
    <row r="47" spans="1:22" s="53" customFormat="1" x14ac:dyDescent="0.2"/>
    <row r="48" spans="1:22"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sheetData>
  <mergeCells count="54">
    <mergeCell ref="B43:C43"/>
    <mergeCell ref="D43:V43"/>
    <mergeCell ref="B44:C44"/>
    <mergeCell ref="D44:V44"/>
    <mergeCell ref="E37:F37"/>
    <mergeCell ref="B38:H38"/>
    <mergeCell ref="B42:C42"/>
    <mergeCell ref="D42:V42"/>
    <mergeCell ref="B39:V39"/>
    <mergeCell ref="B41:C41"/>
    <mergeCell ref="D41:V41"/>
    <mergeCell ref="E22:F22"/>
    <mergeCell ref="E26:F26"/>
    <mergeCell ref="E27:F27"/>
    <mergeCell ref="E34:F34"/>
    <mergeCell ref="E24:F24"/>
    <mergeCell ref="E33:F33"/>
    <mergeCell ref="E23:F23"/>
    <mergeCell ref="E28:F28"/>
    <mergeCell ref="E29:F29"/>
    <mergeCell ref="E32:F32"/>
    <mergeCell ref="E16:F16"/>
    <mergeCell ref="E17:F17"/>
    <mergeCell ref="E18:F18"/>
    <mergeCell ref="E20:F20"/>
    <mergeCell ref="E21:F21"/>
    <mergeCell ref="E19:F19"/>
    <mergeCell ref="E36:F36"/>
    <mergeCell ref="E30:F30"/>
    <mergeCell ref="E31:F31"/>
    <mergeCell ref="E25:F25"/>
    <mergeCell ref="E35:F35"/>
    <mergeCell ref="R10:V11"/>
    <mergeCell ref="B14:B15"/>
    <mergeCell ref="C14:C15"/>
    <mergeCell ref="D14:D15"/>
    <mergeCell ref="E14:F15"/>
    <mergeCell ref="G14:G15"/>
    <mergeCell ref="H14:H15"/>
    <mergeCell ref="K14:V14"/>
    <mergeCell ref="I14:J14"/>
    <mergeCell ref="E9:H9"/>
    <mergeCell ref="B1:B4"/>
    <mergeCell ref="C1:R2"/>
    <mergeCell ref="S1:V1"/>
    <mergeCell ref="S2:V2"/>
    <mergeCell ref="C3:R4"/>
    <mergeCell ref="S3:V3"/>
    <mergeCell ref="S4:V4"/>
    <mergeCell ref="B5:Q5"/>
    <mergeCell ref="S5:U5"/>
    <mergeCell ref="C7:Q7"/>
    <mergeCell ref="R7:V8"/>
    <mergeCell ref="K8:Q8"/>
  </mergeCells>
  <hyperlinks>
    <hyperlink ref="S5:U5" location="'Plan Acción 2024'!A1" display="Portada" xr:uid="{00000000-0004-0000-0C00-000000000000}"/>
  </hyperlinks>
  <pageMargins left="0.7" right="0.7" top="0.75" bottom="0.75" header="0.3" footer="0.3"/>
  <pageSetup scale="2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ACE-A9F1-4802-9A7A-AD84AEC9572F}">
  <sheetPr>
    <tabColor theme="0"/>
    <pageSetUpPr fitToPage="1"/>
  </sheetPr>
  <dimension ref="A1:AS116"/>
  <sheetViews>
    <sheetView view="pageBreakPreview" topLeftCell="J1" zoomScale="77" zoomScaleNormal="90" zoomScaleSheetLayoutView="77" workbookViewId="0">
      <selection activeCell="Y4" sqref="Y4"/>
    </sheetView>
  </sheetViews>
  <sheetFormatPr baseColWidth="10" defaultColWidth="11.42578125" defaultRowHeight="12.75" x14ac:dyDescent="0.2"/>
  <cols>
    <col min="1" max="1" width="5.140625" style="60" customWidth="1"/>
    <col min="2" max="4" width="31.140625" style="60" customWidth="1"/>
    <col min="5" max="5" width="24.42578125" style="60" customWidth="1"/>
    <col min="6" max="6" width="15.42578125" style="60" customWidth="1"/>
    <col min="7" max="7" width="18.42578125" style="60" customWidth="1"/>
    <col min="8" max="8" width="17.85546875" style="60" customWidth="1"/>
    <col min="9" max="10" width="26.85546875" style="60" customWidth="1"/>
    <col min="11" max="18" width="6.42578125" style="60" customWidth="1"/>
    <col min="19" max="20" width="9.85546875" style="60" customWidth="1"/>
    <col min="21" max="21" width="10.28515625" style="60" customWidth="1"/>
    <col min="22" max="22" width="10.42578125" style="60" customWidth="1"/>
    <col min="23" max="45" width="11.42578125" style="53"/>
    <col min="46" max="16384" width="11.42578125" style="60"/>
  </cols>
  <sheetData>
    <row r="1" spans="1:22" s="52" customFormat="1" ht="54.75" customHeight="1" x14ac:dyDescent="0.25">
      <c r="B1" s="783" t="e" vm="1">
        <v>#VALUE!</v>
      </c>
      <c r="C1" s="122"/>
      <c r="D1" s="786" t="s">
        <v>0</v>
      </c>
      <c r="E1" s="787"/>
      <c r="F1" s="787"/>
      <c r="G1" s="787"/>
      <c r="H1" s="787"/>
      <c r="I1" s="787"/>
      <c r="J1" s="787"/>
      <c r="K1" s="787"/>
      <c r="L1" s="787"/>
      <c r="M1" s="787"/>
      <c r="N1" s="787"/>
      <c r="O1" s="787"/>
      <c r="P1" s="787"/>
      <c r="Q1" s="787"/>
      <c r="R1" s="787"/>
      <c r="S1" s="790" t="s">
        <v>905</v>
      </c>
      <c r="T1" s="791"/>
      <c r="U1" s="791"/>
      <c r="V1" s="792"/>
    </row>
    <row r="2" spans="1:22" s="52" customFormat="1" ht="54.75" customHeight="1" thickBot="1" x14ac:dyDescent="0.3">
      <c r="B2" s="784"/>
      <c r="C2" s="123"/>
      <c r="D2" s="788"/>
      <c r="E2" s="789"/>
      <c r="F2" s="789"/>
      <c r="G2" s="789"/>
      <c r="H2" s="789"/>
      <c r="I2" s="789"/>
      <c r="J2" s="789"/>
      <c r="K2" s="789"/>
      <c r="L2" s="789"/>
      <c r="M2" s="789"/>
      <c r="N2" s="789"/>
      <c r="O2" s="789"/>
      <c r="P2" s="789"/>
      <c r="Q2" s="789"/>
      <c r="R2" s="789"/>
      <c r="S2" s="793" t="s">
        <v>787</v>
      </c>
      <c r="T2" s="627"/>
      <c r="U2" s="627"/>
      <c r="V2" s="628"/>
    </row>
    <row r="3" spans="1:22" s="52" customFormat="1" ht="54.75" customHeight="1" x14ac:dyDescent="0.25">
      <c r="B3" s="784"/>
      <c r="C3" s="123"/>
      <c r="D3" s="794" t="s">
        <v>906</v>
      </c>
      <c r="E3" s="795"/>
      <c r="F3" s="795"/>
      <c r="G3" s="795"/>
      <c r="H3" s="795"/>
      <c r="I3" s="795"/>
      <c r="J3" s="795"/>
      <c r="K3" s="795"/>
      <c r="L3" s="795"/>
      <c r="M3" s="795"/>
      <c r="N3" s="795"/>
      <c r="O3" s="795"/>
      <c r="P3" s="795"/>
      <c r="Q3" s="795"/>
      <c r="R3" s="795"/>
      <c r="S3" s="836" t="s">
        <v>4</v>
      </c>
      <c r="T3" s="837"/>
      <c r="U3" s="837"/>
      <c r="V3" s="838"/>
    </row>
    <row r="4" spans="1:22" s="52" customFormat="1" ht="54.75" customHeight="1" x14ac:dyDescent="0.25">
      <c r="B4" s="785"/>
      <c r="C4" s="124"/>
      <c r="D4" s="622"/>
      <c r="E4" s="623"/>
      <c r="F4" s="623"/>
      <c r="G4" s="623"/>
      <c r="H4" s="623"/>
      <c r="I4" s="623"/>
      <c r="J4" s="623"/>
      <c r="K4" s="623"/>
      <c r="L4" s="623"/>
      <c r="M4" s="623"/>
      <c r="N4" s="623"/>
      <c r="O4" s="623"/>
      <c r="P4" s="623"/>
      <c r="Q4" s="623"/>
      <c r="R4" s="623"/>
      <c r="S4" s="799" t="s">
        <v>5</v>
      </c>
      <c r="T4" s="800"/>
      <c r="U4" s="800"/>
      <c r="V4" s="801"/>
    </row>
    <row r="5" spans="1:22" s="53" customFormat="1" ht="35.25" customHeight="1" x14ac:dyDescent="0.35">
      <c r="B5" s="1021" t="s">
        <v>907</v>
      </c>
      <c r="C5" s="1021"/>
      <c r="D5" s="1021"/>
      <c r="E5" s="1021"/>
      <c r="F5" s="1021"/>
      <c r="G5" s="1021"/>
      <c r="H5" s="1021"/>
      <c r="I5" s="1021"/>
      <c r="J5" s="1021"/>
      <c r="K5" s="1021"/>
      <c r="L5" s="1021"/>
      <c r="M5" s="1021"/>
      <c r="N5" s="1021"/>
      <c r="O5" s="1021"/>
      <c r="P5" s="1021"/>
      <c r="Q5" s="1021"/>
      <c r="R5" s="54"/>
      <c r="S5" s="969" t="s">
        <v>22</v>
      </c>
      <c r="T5" s="969"/>
      <c r="U5" s="969"/>
      <c r="V5" s="54"/>
    </row>
    <row r="6" spans="1:22" s="53" customFormat="1" ht="6" customHeight="1" thickBot="1" x14ac:dyDescent="0.25"/>
    <row r="7" spans="1:22" s="53" customFormat="1" ht="68.25" customHeight="1" thickBot="1" x14ac:dyDescent="0.25">
      <c r="B7" s="55" t="s">
        <v>435</v>
      </c>
      <c r="C7" s="55"/>
      <c r="D7" s="1022" t="s">
        <v>908</v>
      </c>
      <c r="E7" s="1023"/>
      <c r="F7" s="1023"/>
      <c r="G7" s="1023"/>
      <c r="H7" s="1023"/>
      <c r="I7" s="1023"/>
      <c r="J7" s="1023"/>
      <c r="K7" s="1023"/>
      <c r="L7" s="1023"/>
      <c r="M7" s="1023"/>
      <c r="N7" s="1023"/>
      <c r="O7" s="1023"/>
      <c r="P7" s="1023"/>
      <c r="Q7" s="1024"/>
      <c r="R7" s="973"/>
      <c r="S7" s="973"/>
      <c r="T7" s="973"/>
      <c r="U7" s="973"/>
      <c r="V7" s="973"/>
    </row>
    <row r="8" spans="1:22" s="53" customFormat="1" ht="25.5" customHeight="1" x14ac:dyDescent="0.2">
      <c r="K8" s="974" t="s">
        <v>437</v>
      </c>
      <c r="L8" s="974"/>
      <c r="M8" s="974"/>
      <c r="N8" s="974"/>
      <c r="O8" s="974"/>
      <c r="P8" s="974"/>
      <c r="Q8" s="974"/>
      <c r="R8" s="973"/>
      <c r="S8" s="973"/>
      <c r="T8" s="973"/>
      <c r="U8" s="973"/>
      <c r="V8" s="973"/>
    </row>
    <row r="9" spans="1:22" s="53" customFormat="1" ht="24" customHeight="1" x14ac:dyDescent="0.2">
      <c r="B9" s="56"/>
      <c r="C9" s="56"/>
      <c r="D9" s="56"/>
      <c r="F9" s="974"/>
      <c r="G9" s="974"/>
      <c r="H9" s="974"/>
      <c r="I9" s="974"/>
      <c r="J9" s="85"/>
    </row>
    <row r="10" spans="1:22" s="53" customFormat="1" ht="27.75" customHeight="1" x14ac:dyDescent="0.2">
      <c r="B10" s="57"/>
      <c r="C10" s="57"/>
      <c r="D10" s="57"/>
      <c r="R10" s="986" t="s">
        <v>790</v>
      </c>
      <c r="S10" s="986"/>
      <c r="T10" s="986"/>
      <c r="U10" s="986"/>
      <c r="V10" s="986"/>
    </row>
    <row r="11" spans="1:22" s="53" customFormat="1" ht="27.75" customHeight="1" x14ac:dyDescent="0.2">
      <c r="B11" s="57"/>
      <c r="C11" s="57"/>
      <c r="D11" s="57"/>
      <c r="R11" s="986"/>
      <c r="S11" s="986"/>
      <c r="T11" s="986"/>
      <c r="U11" s="986"/>
      <c r="V11" s="986"/>
    </row>
    <row r="12" spans="1:22" s="53" customFormat="1" ht="24.75" customHeight="1" x14ac:dyDescent="0.2">
      <c r="F12" s="58" t="s">
        <v>791</v>
      </c>
      <c r="G12" s="58"/>
      <c r="H12" s="58"/>
      <c r="I12" s="58"/>
      <c r="J12" s="58"/>
      <c r="K12" s="58"/>
      <c r="L12" s="58"/>
      <c r="M12" s="58"/>
      <c r="N12" s="58"/>
      <c r="O12" s="58"/>
      <c r="P12" s="58"/>
      <c r="Q12" s="58"/>
      <c r="R12" s="58"/>
      <c r="S12" s="58"/>
      <c r="T12" s="58"/>
      <c r="U12" s="58"/>
      <c r="V12" s="58"/>
    </row>
    <row r="13" spans="1:22" s="53" customFormat="1" x14ac:dyDescent="0.2">
      <c r="F13" s="59"/>
      <c r="G13" s="59"/>
    </row>
    <row r="14" spans="1:22" x14ac:dyDescent="0.2">
      <c r="A14" s="59"/>
      <c r="B14" s="1035" t="s">
        <v>440</v>
      </c>
      <c r="C14" s="1035" t="s">
        <v>909</v>
      </c>
      <c r="D14" s="1035" t="s">
        <v>441</v>
      </c>
      <c r="E14" s="1035" t="s">
        <v>442</v>
      </c>
      <c r="F14" s="1035" t="s">
        <v>443</v>
      </c>
      <c r="G14" s="1035"/>
      <c r="H14" s="1035" t="s">
        <v>444</v>
      </c>
      <c r="I14" s="1035" t="s">
        <v>445</v>
      </c>
      <c r="J14" s="1035" t="s">
        <v>910</v>
      </c>
      <c r="K14" s="1035" t="s">
        <v>447</v>
      </c>
      <c r="L14" s="1035"/>
      <c r="M14" s="1035"/>
      <c r="N14" s="1035"/>
      <c r="O14" s="1035"/>
      <c r="P14" s="1035"/>
      <c r="Q14" s="1035"/>
      <c r="R14" s="1035"/>
      <c r="S14" s="1035"/>
      <c r="T14" s="1035"/>
      <c r="U14" s="1035"/>
      <c r="V14" s="1035"/>
    </row>
    <row r="15" spans="1:22" ht="15.75" customHeight="1" x14ac:dyDescent="0.2">
      <c r="A15" s="59"/>
      <c r="B15" s="1035"/>
      <c r="C15" s="1035"/>
      <c r="D15" s="1035"/>
      <c r="E15" s="1035"/>
      <c r="F15" s="1035"/>
      <c r="G15" s="1035"/>
      <c r="H15" s="1035"/>
      <c r="I15" s="1035"/>
      <c r="J15" s="1035"/>
      <c r="K15" s="158" t="s">
        <v>450</v>
      </c>
      <c r="L15" s="158" t="s">
        <v>451</v>
      </c>
      <c r="M15" s="158" t="s">
        <v>452</v>
      </c>
      <c r="N15" s="158" t="s">
        <v>453</v>
      </c>
      <c r="O15" s="158" t="s">
        <v>454</v>
      </c>
      <c r="P15" s="158" t="s">
        <v>455</v>
      </c>
      <c r="Q15" s="158" t="s">
        <v>456</v>
      </c>
      <c r="R15" s="158" t="s">
        <v>457</v>
      </c>
      <c r="S15" s="158" t="s">
        <v>458</v>
      </c>
      <c r="T15" s="158" t="s">
        <v>459</v>
      </c>
      <c r="U15" s="158" t="s">
        <v>460</v>
      </c>
      <c r="V15" s="158" t="s">
        <v>461</v>
      </c>
    </row>
    <row r="16" spans="1:22" ht="53.25" customHeight="1" x14ac:dyDescent="0.2">
      <c r="A16" s="59"/>
      <c r="B16" s="8" t="s">
        <v>911</v>
      </c>
      <c r="C16" s="8" t="s">
        <v>912</v>
      </c>
      <c r="D16" s="8" t="s">
        <v>913</v>
      </c>
      <c r="E16" s="8" t="s">
        <v>914</v>
      </c>
      <c r="F16" s="1013" t="s">
        <v>915</v>
      </c>
      <c r="G16" s="1014"/>
      <c r="H16" s="12" t="s">
        <v>916</v>
      </c>
      <c r="I16" s="8" t="s">
        <v>912</v>
      </c>
      <c r="J16" s="96">
        <v>1</v>
      </c>
      <c r="K16" s="35"/>
      <c r="L16" s="12"/>
      <c r="M16" s="529">
        <v>0.75</v>
      </c>
      <c r="N16" s="530"/>
      <c r="O16" s="530"/>
      <c r="P16" s="529">
        <v>0.14000000000000001</v>
      </c>
      <c r="Q16" s="529"/>
      <c r="R16" s="530"/>
      <c r="S16" s="529">
        <v>0.1</v>
      </c>
      <c r="T16" s="530"/>
      <c r="U16" s="530"/>
      <c r="V16" s="529">
        <v>0.01</v>
      </c>
    </row>
    <row r="17" spans="2:23" s="53" customFormat="1" ht="15" customHeight="1" x14ac:dyDescent="0.2">
      <c r="B17" s="846" t="s">
        <v>487</v>
      </c>
      <c r="C17" s="846"/>
      <c r="D17" s="846"/>
      <c r="E17" s="846"/>
      <c r="F17" s="846"/>
      <c r="G17" s="846"/>
      <c r="H17" s="846"/>
      <c r="I17" s="846"/>
      <c r="J17" s="397">
        <f>SUM(J16)</f>
        <v>1</v>
      </c>
      <c r="K17" s="397"/>
      <c r="L17" s="397"/>
      <c r="M17" s="397">
        <f t="shared" ref="M17:V17" si="0">SUM(M16)</f>
        <v>0.75</v>
      </c>
      <c r="N17" s="397"/>
      <c r="O17" s="397"/>
      <c r="P17" s="397">
        <f t="shared" si="0"/>
        <v>0.14000000000000001</v>
      </c>
      <c r="Q17" s="397"/>
      <c r="R17" s="397"/>
      <c r="S17" s="397">
        <f t="shared" si="0"/>
        <v>0.1</v>
      </c>
      <c r="T17" s="397"/>
      <c r="U17" s="397"/>
      <c r="V17" s="397">
        <f t="shared" si="0"/>
        <v>0.01</v>
      </c>
    </row>
    <row r="18" spans="2:23" s="53" customFormat="1" x14ac:dyDescent="0.2">
      <c r="B18" s="820" t="s">
        <v>488</v>
      </c>
      <c r="C18" s="820"/>
      <c r="D18" s="820"/>
      <c r="E18" s="820"/>
      <c r="F18" s="820"/>
      <c r="G18" s="820"/>
      <c r="H18" s="820"/>
      <c r="I18" s="820"/>
      <c r="J18" s="820"/>
      <c r="K18" s="820"/>
      <c r="L18" s="820"/>
      <c r="M18" s="820"/>
      <c r="N18" s="820"/>
      <c r="O18" s="820"/>
      <c r="P18" s="820"/>
      <c r="Q18" s="820"/>
      <c r="R18" s="820"/>
      <c r="S18" s="820"/>
      <c r="T18" s="820"/>
      <c r="U18" s="820"/>
      <c r="V18" s="820"/>
    </row>
    <row r="19" spans="2:23" s="53" customFormat="1" x14ac:dyDescent="0.2"/>
    <row r="20" spans="2:23" s="53" customFormat="1" ht="45.75" customHeight="1" x14ac:dyDescent="0.2">
      <c r="B20" s="1015" t="s">
        <v>489</v>
      </c>
      <c r="C20" s="1016"/>
      <c r="D20" s="1017"/>
      <c r="E20" s="1018">
        <v>46044</v>
      </c>
      <c r="F20" s="1019"/>
      <c r="G20" s="1019"/>
      <c r="H20" s="1019"/>
      <c r="I20" s="1019"/>
      <c r="J20" s="1019"/>
      <c r="K20" s="1019"/>
      <c r="L20" s="1019"/>
      <c r="M20" s="1019"/>
      <c r="N20" s="1019"/>
      <c r="O20" s="1019"/>
      <c r="P20" s="1019"/>
      <c r="Q20" s="1019"/>
      <c r="R20" s="1019"/>
      <c r="S20" s="1019"/>
      <c r="T20" s="1019"/>
      <c r="U20" s="1019"/>
      <c r="V20" s="1020"/>
      <c r="W20" s="59"/>
    </row>
    <row r="21" spans="2:23" s="53" customFormat="1" ht="42.75" customHeight="1" x14ac:dyDescent="0.2">
      <c r="B21" s="1036" t="s">
        <v>490</v>
      </c>
      <c r="C21" s="1037"/>
      <c r="D21" s="1038"/>
      <c r="E21" s="1010" t="s">
        <v>917</v>
      </c>
      <c r="F21" s="1011"/>
      <c r="G21" s="1011"/>
      <c r="H21" s="1011"/>
      <c r="I21" s="1011"/>
      <c r="J21" s="1011"/>
      <c r="K21" s="1011"/>
      <c r="L21" s="1011"/>
      <c r="M21" s="1011"/>
      <c r="N21" s="1011"/>
      <c r="O21" s="1011"/>
      <c r="P21" s="1011"/>
      <c r="Q21" s="1011"/>
      <c r="R21" s="1011"/>
      <c r="S21" s="1011"/>
      <c r="T21" s="1011"/>
      <c r="U21" s="1011"/>
      <c r="V21" s="1012"/>
    </row>
    <row r="22" spans="2:23" s="53" customFormat="1" ht="47.25" customHeight="1" x14ac:dyDescent="0.2">
      <c r="B22" s="1025" t="s">
        <v>492</v>
      </c>
      <c r="C22" s="1026"/>
      <c r="D22" s="1027"/>
      <c r="E22" s="1030">
        <v>46044</v>
      </c>
      <c r="F22" s="1030"/>
      <c r="G22" s="1030"/>
      <c r="H22" s="1030"/>
      <c r="I22" s="1030"/>
      <c r="J22" s="1030"/>
      <c r="K22" s="1030"/>
      <c r="L22" s="1030"/>
      <c r="M22" s="1030"/>
      <c r="N22" s="1030"/>
      <c r="O22" s="1030"/>
      <c r="P22" s="1030"/>
      <c r="Q22" s="1030"/>
      <c r="R22" s="1030"/>
      <c r="S22" s="1030"/>
      <c r="T22" s="1030"/>
      <c r="U22" s="1030"/>
      <c r="V22" s="1031"/>
    </row>
    <row r="23" spans="2:23" s="53" customFormat="1" ht="39.75" customHeight="1" x14ac:dyDescent="0.2">
      <c r="B23" s="1028" t="s">
        <v>493</v>
      </c>
      <c r="C23" s="1029"/>
      <c r="D23" s="1029"/>
      <c r="E23" s="1032" t="s">
        <v>918</v>
      </c>
      <c r="F23" s="1033"/>
      <c r="G23" s="1033"/>
      <c r="H23" s="1033"/>
      <c r="I23" s="1033"/>
      <c r="J23" s="1033"/>
      <c r="K23" s="1033"/>
      <c r="L23" s="1033"/>
      <c r="M23" s="1033"/>
      <c r="N23" s="1033"/>
      <c r="O23" s="1033"/>
      <c r="P23" s="1033"/>
      <c r="Q23" s="1033"/>
      <c r="R23" s="1033"/>
      <c r="S23" s="1033"/>
      <c r="T23" s="1033"/>
      <c r="U23" s="1033"/>
      <c r="V23" s="1034"/>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4">
    <mergeCell ref="B22:D22"/>
    <mergeCell ref="B23:D23"/>
    <mergeCell ref="E22:V22"/>
    <mergeCell ref="E23:V23"/>
    <mergeCell ref="F9:I9"/>
    <mergeCell ref="R10:V11"/>
    <mergeCell ref="B14:B15"/>
    <mergeCell ref="C14:C15"/>
    <mergeCell ref="D14:D15"/>
    <mergeCell ref="E14:E15"/>
    <mergeCell ref="F14:G15"/>
    <mergeCell ref="H14:H15"/>
    <mergeCell ref="I14:I15"/>
    <mergeCell ref="J14:J15"/>
    <mergeCell ref="K14:V14"/>
    <mergeCell ref="B21:D21"/>
    <mergeCell ref="B1:B4"/>
    <mergeCell ref="D1:R2"/>
    <mergeCell ref="S1:V1"/>
    <mergeCell ref="S2:V2"/>
    <mergeCell ref="D3:R4"/>
    <mergeCell ref="S3:V3"/>
    <mergeCell ref="S4:V4"/>
    <mergeCell ref="B5:Q5"/>
    <mergeCell ref="S5:U5"/>
    <mergeCell ref="D7:Q7"/>
    <mergeCell ref="R7:V8"/>
    <mergeCell ref="K8:Q8"/>
    <mergeCell ref="E21:V21"/>
    <mergeCell ref="F16:G16"/>
    <mergeCell ref="B18:V18"/>
    <mergeCell ref="B20:D20"/>
    <mergeCell ref="B17:I17"/>
    <mergeCell ref="E20:V20"/>
  </mergeCells>
  <hyperlinks>
    <hyperlink ref="S5:U5" location="'Plan Acción 2024'!A1" display="Portada" xr:uid="{D6F4D6F9-DF1D-4684-8119-1B2AC5BEA7C2}"/>
  </hyperlinks>
  <pageMargins left="1.1811023622047245" right="0.78740157480314965" top="1.1811023622047245" bottom="0.78740157480314965" header="0.78740157480314965" footer="0.78740157480314965"/>
  <pageSetup scale="35" fitToHeight="0" orientation="landscape" r:id="rId1"/>
  <headerFooter>
    <oddFooter>&amp;L&amp;G&amp;RPG01-PL01 V3
SECCIÓN C
Página &amp;P de &amp;N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2A8F-2949-4757-BB8A-B180B3C172E1}">
  <sheetPr>
    <pageSetUpPr fitToPage="1"/>
  </sheetPr>
  <dimension ref="A1:AR120"/>
  <sheetViews>
    <sheetView view="pageBreakPreview" topLeftCell="J1" zoomScale="66" zoomScaleNormal="90" zoomScaleSheetLayoutView="66" workbookViewId="0">
      <selection activeCell="X3" sqref="X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0" width="13.42578125" style="60" customWidth="1"/>
    <col min="11" max="12" width="6.42578125" style="60" customWidth="1"/>
    <col min="13" max="13" width="8.42578125" style="60" bestFit="1" customWidth="1"/>
    <col min="14" max="16" width="6.42578125" style="60" customWidth="1"/>
    <col min="17" max="17" width="10.710937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21" s="52" customFormat="1" ht="54.75" customHeight="1" x14ac:dyDescent="0.25">
      <c r="B1" s="783" t="e" vm="1">
        <v>#VALUE!</v>
      </c>
      <c r="C1" s="786" t="s">
        <v>0</v>
      </c>
      <c r="D1" s="787"/>
      <c r="E1" s="787"/>
      <c r="F1" s="787"/>
      <c r="G1" s="787"/>
      <c r="H1" s="787"/>
      <c r="I1" s="787"/>
      <c r="J1" s="787"/>
      <c r="K1" s="787"/>
      <c r="L1" s="787"/>
      <c r="M1" s="787"/>
      <c r="N1" s="787"/>
      <c r="O1" s="787"/>
      <c r="P1" s="787"/>
      <c r="Q1" s="787"/>
      <c r="R1" s="914" t="s">
        <v>919</v>
      </c>
      <c r="S1" s="791"/>
      <c r="T1" s="791"/>
      <c r="U1" s="792"/>
    </row>
    <row r="2" spans="1:21" s="52" customFormat="1" ht="54.75" customHeight="1" thickBot="1" x14ac:dyDescent="0.3">
      <c r="B2" s="784"/>
      <c r="C2" s="788"/>
      <c r="D2" s="789"/>
      <c r="E2" s="789"/>
      <c r="F2" s="789"/>
      <c r="G2" s="789"/>
      <c r="H2" s="789"/>
      <c r="I2" s="789"/>
      <c r="J2" s="789"/>
      <c r="K2" s="789"/>
      <c r="L2" s="789"/>
      <c r="M2" s="789"/>
      <c r="N2" s="789"/>
      <c r="O2" s="789"/>
      <c r="P2" s="789"/>
      <c r="Q2" s="789"/>
      <c r="R2" s="793" t="s">
        <v>835</v>
      </c>
      <c r="S2" s="627"/>
      <c r="T2" s="627"/>
      <c r="U2" s="628"/>
    </row>
    <row r="3" spans="1:21" s="52" customFormat="1" ht="54.75" customHeight="1" x14ac:dyDescent="0.25">
      <c r="B3" s="784"/>
      <c r="C3" s="794" t="s">
        <v>3</v>
      </c>
      <c r="D3" s="795"/>
      <c r="E3" s="795"/>
      <c r="F3" s="795"/>
      <c r="G3" s="795"/>
      <c r="H3" s="795"/>
      <c r="I3" s="795"/>
      <c r="J3" s="795"/>
      <c r="K3" s="795"/>
      <c r="L3" s="795"/>
      <c r="M3" s="795"/>
      <c r="N3" s="795"/>
      <c r="O3" s="795"/>
      <c r="P3" s="795"/>
      <c r="Q3" s="795"/>
      <c r="R3" s="836" t="s">
        <v>4</v>
      </c>
      <c r="S3" s="837"/>
      <c r="T3" s="837"/>
      <c r="U3" s="838"/>
    </row>
    <row r="4" spans="1:21" s="52" customFormat="1" ht="54.75" customHeight="1" x14ac:dyDescent="0.25">
      <c r="B4" s="785"/>
      <c r="C4" s="622"/>
      <c r="D4" s="623"/>
      <c r="E4" s="623"/>
      <c r="F4" s="623"/>
      <c r="G4" s="623"/>
      <c r="H4" s="623"/>
      <c r="I4" s="623"/>
      <c r="J4" s="623"/>
      <c r="K4" s="623"/>
      <c r="L4" s="623"/>
      <c r="M4" s="623"/>
      <c r="N4" s="623"/>
      <c r="O4" s="623"/>
      <c r="P4" s="623"/>
      <c r="Q4" s="623"/>
      <c r="R4" s="799" t="s">
        <v>5</v>
      </c>
      <c r="S4" s="800"/>
      <c r="T4" s="800"/>
      <c r="U4" s="801"/>
    </row>
    <row r="5" spans="1:21" s="53" customFormat="1" ht="35.25" customHeight="1" x14ac:dyDescent="0.25">
      <c r="B5" s="1051" t="s">
        <v>259</v>
      </c>
      <c r="C5" s="1051"/>
      <c r="D5" s="1051"/>
      <c r="E5" s="1051"/>
      <c r="F5" s="1051"/>
      <c r="G5" s="1051"/>
      <c r="H5" s="1051"/>
      <c r="I5" s="1051"/>
      <c r="J5" s="1051"/>
      <c r="K5" s="1051"/>
      <c r="L5" s="1051"/>
      <c r="M5" s="1051"/>
      <c r="N5" s="1051"/>
      <c r="O5" s="1051"/>
      <c r="P5" s="1051"/>
      <c r="Q5" s="54"/>
      <c r="R5" s="969" t="s">
        <v>22</v>
      </c>
      <c r="S5" s="969"/>
      <c r="T5" s="969"/>
      <c r="U5" s="54"/>
    </row>
    <row r="6" spans="1:21" s="53" customFormat="1" ht="6" customHeight="1" thickBot="1" x14ac:dyDescent="0.25">
      <c r="B6" s="176"/>
      <c r="C6" s="176"/>
      <c r="D6" s="176"/>
      <c r="E6" s="176"/>
      <c r="F6" s="176"/>
      <c r="G6" s="176"/>
      <c r="H6" s="176"/>
      <c r="I6" s="176"/>
      <c r="J6" s="176"/>
      <c r="K6" s="176"/>
      <c r="L6" s="176"/>
      <c r="M6" s="176"/>
      <c r="N6" s="176"/>
      <c r="O6" s="176"/>
      <c r="P6" s="176"/>
    </row>
    <row r="7" spans="1:21" s="53" customFormat="1" ht="68.25" customHeight="1" thickBot="1" x14ac:dyDescent="0.25">
      <c r="B7" s="177" t="s">
        <v>435</v>
      </c>
      <c r="C7" s="996" t="s">
        <v>920</v>
      </c>
      <c r="D7" s="997"/>
      <c r="E7" s="997"/>
      <c r="F7" s="997"/>
      <c r="G7" s="997"/>
      <c r="H7" s="997"/>
      <c r="I7" s="997"/>
      <c r="J7" s="997"/>
      <c r="K7" s="997"/>
      <c r="L7" s="997"/>
      <c r="M7" s="997"/>
      <c r="N7" s="997"/>
      <c r="O7" s="997"/>
      <c r="P7" s="998"/>
      <c r="Q7" s="973"/>
      <c r="R7" s="973"/>
      <c r="S7" s="973"/>
      <c r="T7" s="973"/>
      <c r="U7" s="973"/>
    </row>
    <row r="8" spans="1:21" s="53" customFormat="1" ht="25.5" customHeight="1" x14ac:dyDescent="0.2">
      <c r="J8" s="974" t="s">
        <v>437</v>
      </c>
      <c r="K8" s="974"/>
      <c r="L8" s="974"/>
      <c r="M8" s="974"/>
      <c r="N8" s="974"/>
      <c r="O8" s="974"/>
      <c r="P8" s="974"/>
      <c r="Q8" s="973"/>
      <c r="R8" s="973"/>
      <c r="S8" s="973"/>
      <c r="T8" s="973"/>
      <c r="U8" s="973"/>
    </row>
    <row r="9" spans="1:21" s="53" customFormat="1" ht="24" customHeight="1" x14ac:dyDescent="0.2">
      <c r="B9" s="56"/>
      <c r="C9" s="56"/>
      <c r="E9" s="974"/>
      <c r="F9" s="974"/>
      <c r="G9" s="974"/>
      <c r="H9" s="974"/>
      <c r="I9" s="85"/>
    </row>
    <row r="10" spans="1:21" s="53" customFormat="1" ht="27.75" customHeight="1" x14ac:dyDescent="0.2">
      <c r="B10" s="57"/>
      <c r="C10" s="57"/>
      <c r="Q10" s="986" t="s">
        <v>790</v>
      </c>
      <c r="R10" s="986"/>
      <c r="S10" s="986"/>
      <c r="T10" s="986"/>
      <c r="U10" s="986"/>
    </row>
    <row r="11" spans="1:21" s="53" customFormat="1" ht="27.75" customHeight="1" x14ac:dyDescent="0.2">
      <c r="B11" s="57"/>
      <c r="C11" s="57"/>
      <c r="Q11" s="986"/>
      <c r="R11" s="986"/>
      <c r="S11" s="986"/>
      <c r="T11" s="986"/>
      <c r="U11" s="986"/>
    </row>
    <row r="12" spans="1:21" s="53" customFormat="1" ht="24.75" customHeight="1" x14ac:dyDescent="0.2">
      <c r="E12" s="58" t="s">
        <v>791</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808" t="s">
        <v>440</v>
      </c>
      <c r="C14" s="814" t="s">
        <v>441</v>
      </c>
      <c r="D14" s="814" t="s">
        <v>442</v>
      </c>
      <c r="E14" s="909" t="s">
        <v>443</v>
      </c>
      <c r="F14" s="909"/>
      <c r="G14" s="909" t="s">
        <v>444</v>
      </c>
      <c r="H14" s="909" t="s">
        <v>445</v>
      </c>
      <c r="I14" s="127"/>
      <c r="J14" s="909" t="s">
        <v>447</v>
      </c>
      <c r="K14" s="909"/>
      <c r="L14" s="909"/>
      <c r="M14" s="909"/>
      <c r="N14" s="909"/>
      <c r="O14" s="909"/>
      <c r="P14" s="909"/>
      <c r="Q14" s="909"/>
      <c r="R14" s="909"/>
      <c r="S14" s="909"/>
      <c r="T14" s="909"/>
      <c r="U14" s="910"/>
    </row>
    <row r="15" spans="1:21" ht="13.5" thickBot="1" x14ac:dyDescent="0.25">
      <c r="A15" s="59"/>
      <c r="B15" s="1054"/>
      <c r="C15" s="916"/>
      <c r="D15" s="916"/>
      <c r="E15" s="913"/>
      <c r="F15" s="913"/>
      <c r="G15" s="913"/>
      <c r="H15" s="913"/>
      <c r="I15" s="7" t="s">
        <v>910</v>
      </c>
      <c r="J15" s="7" t="s">
        <v>450</v>
      </c>
      <c r="K15" s="7" t="s">
        <v>451</v>
      </c>
      <c r="L15" s="7" t="s">
        <v>452</v>
      </c>
      <c r="M15" s="7" t="s">
        <v>453</v>
      </c>
      <c r="N15" s="7" t="s">
        <v>454</v>
      </c>
      <c r="O15" s="7" t="s">
        <v>455</v>
      </c>
      <c r="P15" s="7" t="s">
        <v>456</v>
      </c>
      <c r="Q15" s="7" t="s">
        <v>457</v>
      </c>
      <c r="R15" s="7" t="s">
        <v>458</v>
      </c>
      <c r="S15" s="7" t="s">
        <v>459</v>
      </c>
      <c r="T15" s="7" t="s">
        <v>460</v>
      </c>
      <c r="U15" s="3" t="s">
        <v>461</v>
      </c>
    </row>
    <row r="16" spans="1:21" ht="165" customHeight="1" x14ac:dyDescent="0.2">
      <c r="A16" s="59"/>
      <c r="B16" s="159" t="s">
        <v>921</v>
      </c>
      <c r="C16" s="160" t="s">
        <v>922</v>
      </c>
      <c r="D16" s="160" t="s">
        <v>923</v>
      </c>
      <c r="E16" s="1052" t="s">
        <v>924</v>
      </c>
      <c r="F16" s="1052"/>
      <c r="G16" s="160" t="s">
        <v>925</v>
      </c>
      <c r="H16" s="160" t="s">
        <v>926</v>
      </c>
      <c r="I16" s="161">
        <v>0.5</v>
      </c>
      <c r="J16" s="162"/>
      <c r="K16" s="162"/>
      <c r="L16" s="162"/>
      <c r="M16" s="163">
        <v>0.16600000000000001</v>
      </c>
      <c r="N16" s="162"/>
      <c r="O16" s="162"/>
      <c r="P16" s="162"/>
      <c r="Q16" s="163">
        <v>0.16600000000000001</v>
      </c>
      <c r="R16" s="162"/>
      <c r="S16" s="162"/>
      <c r="T16" s="162"/>
      <c r="U16" s="163">
        <v>0.16600000000000001</v>
      </c>
    </row>
    <row r="17" spans="1:22" ht="81.95" customHeight="1" x14ac:dyDescent="0.2">
      <c r="A17" s="164"/>
      <c r="B17" s="1053" t="s">
        <v>921</v>
      </c>
      <c r="C17" s="1053" t="s">
        <v>927</v>
      </c>
      <c r="D17" s="1053" t="s">
        <v>928</v>
      </c>
      <c r="E17" s="1055" t="s">
        <v>929</v>
      </c>
      <c r="F17" s="1055"/>
      <c r="G17" s="8" t="s">
        <v>930</v>
      </c>
      <c r="H17" s="8" t="s">
        <v>926</v>
      </c>
      <c r="I17" s="165">
        <v>0.125</v>
      </c>
      <c r="J17" s="165">
        <v>0.125</v>
      </c>
      <c r="K17" s="166"/>
      <c r="L17" s="167"/>
      <c r="M17" s="167"/>
      <c r="N17" s="167"/>
      <c r="O17" s="167"/>
      <c r="P17" s="167"/>
      <c r="Q17" s="167"/>
      <c r="R17" s="167"/>
      <c r="S17" s="167"/>
      <c r="T17" s="167"/>
      <c r="U17" s="61"/>
    </row>
    <row r="18" spans="1:22" ht="84.95" customHeight="1" x14ac:dyDescent="0.2">
      <c r="A18" s="164"/>
      <c r="B18" s="1053"/>
      <c r="C18" s="1053"/>
      <c r="D18" s="1053"/>
      <c r="E18" s="1055" t="s">
        <v>931</v>
      </c>
      <c r="F18" s="1055"/>
      <c r="G18" s="8" t="s">
        <v>932</v>
      </c>
      <c r="H18" s="8" t="s">
        <v>926</v>
      </c>
      <c r="I18" s="165">
        <v>0.2</v>
      </c>
      <c r="J18" s="65"/>
      <c r="K18" s="61"/>
      <c r="L18" s="61">
        <v>0.05</v>
      </c>
      <c r="M18" s="61"/>
      <c r="N18" s="61"/>
      <c r="O18" s="61">
        <v>0.05</v>
      </c>
      <c r="P18" s="61"/>
      <c r="Q18" s="61"/>
      <c r="R18" s="61">
        <v>0.05</v>
      </c>
      <c r="S18" s="61"/>
      <c r="T18" s="61"/>
      <c r="U18" s="61">
        <v>0.05</v>
      </c>
    </row>
    <row r="19" spans="1:22" ht="131.25" customHeight="1" x14ac:dyDescent="0.2">
      <c r="A19" s="164"/>
      <c r="B19" s="1053"/>
      <c r="C19" s="1053"/>
      <c r="D19" s="1053"/>
      <c r="E19" s="1055" t="s">
        <v>933</v>
      </c>
      <c r="F19" s="1055"/>
      <c r="G19" s="8" t="s">
        <v>934</v>
      </c>
      <c r="H19" s="8" t="s">
        <v>926</v>
      </c>
      <c r="I19" s="165">
        <v>0.05</v>
      </c>
      <c r="J19" s="65"/>
      <c r="K19" s="61"/>
      <c r="L19" s="61"/>
      <c r="M19" s="61">
        <v>1.66E-2</v>
      </c>
      <c r="N19" s="61"/>
      <c r="O19" s="61"/>
      <c r="P19" s="61"/>
      <c r="Q19" s="61">
        <v>1.66E-2</v>
      </c>
      <c r="R19" s="61"/>
      <c r="S19" s="61"/>
      <c r="T19" s="61"/>
      <c r="U19" s="61">
        <v>1.66E-2</v>
      </c>
    </row>
    <row r="20" spans="1:22" ht="91.5" customHeight="1" x14ac:dyDescent="0.2">
      <c r="A20" s="164"/>
      <c r="B20" s="1053"/>
      <c r="C20" s="1053"/>
      <c r="D20" s="1053"/>
      <c r="E20" s="598" t="s">
        <v>935</v>
      </c>
      <c r="F20" s="598"/>
      <c r="G20" s="8" t="s">
        <v>936</v>
      </c>
      <c r="H20" s="8" t="s">
        <v>926</v>
      </c>
      <c r="I20" s="165">
        <v>0.125</v>
      </c>
      <c r="J20" s="168"/>
      <c r="K20" s="167"/>
      <c r="L20" s="167"/>
      <c r="M20" s="167"/>
      <c r="N20" s="167"/>
      <c r="O20" s="167"/>
      <c r="P20" s="167"/>
      <c r="Q20" s="167"/>
      <c r="R20" s="167"/>
      <c r="S20" s="167"/>
      <c r="T20" s="169">
        <v>0.125</v>
      </c>
      <c r="U20" s="167"/>
    </row>
    <row r="21" spans="1:22" s="53" customFormat="1" x14ac:dyDescent="0.2">
      <c r="J21" s="246">
        <f>SUM(J16:J20)</f>
        <v>0.125</v>
      </c>
      <c r="K21" s="246">
        <f t="shared" ref="K21:U21" si="0">SUM(K16:K20)</f>
        <v>0</v>
      </c>
      <c r="L21" s="246">
        <f t="shared" si="0"/>
        <v>0.05</v>
      </c>
      <c r="M21" s="246">
        <f t="shared" si="0"/>
        <v>0.18260000000000001</v>
      </c>
      <c r="N21" s="246">
        <f t="shared" si="0"/>
        <v>0</v>
      </c>
      <c r="O21" s="246">
        <f t="shared" si="0"/>
        <v>0.05</v>
      </c>
      <c r="P21" s="246">
        <f t="shared" si="0"/>
        <v>0</v>
      </c>
      <c r="Q21" s="246">
        <f t="shared" si="0"/>
        <v>0.18260000000000001</v>
      </c>
      <c r="R21" s="246">
        <f t="shared" si="0"/>
        <v>0.05</v>
      </c>
      <c r="S21" s="246">
        <f t="shared" si="0"/>
        <v>0</v>
      </c>
      <c r="T21" s="246">
        <f t="shared" si="0"/>
        <v>0.125</v>
      </c>
      <c r="U21" s="246">
        <f t="shared" si="0"/>
        <v>0.23260000000000003</v>
      </c>
    </row>
    <row r="22" spans="1:22" s="53" customFormat="1" x14ac:dyDescent="0.2">
      <c r="B22" s="820" t="s">
        <v>488</v>
      </c>
      <c r="C22" s="820"/>
      <c r="D22" s="820"/>
      <c r="E22" s="820"/>
      <c r="F22" s="820"/>
      <c r="G22" s="820"/>
      <c r="H22" s="820"/>
      <c r="I22" s="820"/>
      <c r="J22" s="820"/>
      <c r="K22" s="820"/>
      <c r="L22" s="820"/>
      <c r="M22" s="820"/>
      <c r="N22" s="820"/>
      <c r="O22" s="820"/>
      <c r="P22" s="820"/>
      <c r="Q22" s="820"/>
      <c r="R22" s="820"/>
      <c r="S22" s="820"/>
      <c r="T22" s="820"/>
      <c r="U22" s="820"/>
    </row>
    <row r="23" spans="1:22" s="53" customFormat="1" ht="13.5" thickBot="1" x14ac:dyDescent="0.25"/>
    <row r="24" spans="1:22" s="53" customFormat="1" ht="45.75" customHeight="1" x14ac:dyDescent="0.2">
      <c r="B24" s="829" t="s">
        <v>489</v>
      </c>
      <c r="C24" s="897"/>
      <c r="D24" s="1048">
        <v>46044</v>
      </c>
      <c r="E24" s="1049"/>
      <c r="F24" s="1049"/>
      <c r="G24" s="1049"/>
      <c r="H24" s="1049"/>
      <c r="I24" s="1049"/>
      <c r="J24" s="1049"/>
      <c r="K24" s="1049"/>
      <c r="L24" s="1049"/>
      <c r="M24" s="1049"/>
      <c r="N24" s="1049"/>
      <c r="O24" s="1049"/>
      <c r="P24" s="1049"/>
      <c r="Q24" s="1049"/>
      <c r="R24" s="1049"/>
      <c r="S24" s="1049"/>
      <c r="T24" s="1049"/>
      <c r="U24" s="1050"/>
      <c r="V24" s="59"/>
    </row>
    <row r="25" spans="1:22" s="53" customFormat="1" ht="42.75" customHeight="1" thickBot="1" x14ac:dyDescent="0.25">
      <c r="B25" s="827" t="s">
        <v>490</v>
      </c>
      <c r="C25" s="886"/>
      <c r="D25" s="1045" t="s">
        <v>937</v>
      </c>
      <c r="E25" s="1046"/>
      <c r="F25" s="1046"/>
      <c r="G25" s="1046"/>
      <c r="H25" s="1046"/>
      <c r="I25" s="1046"/>
      <c r="J25" s="1046"/>
      <c r="K25" s="1046"/>
      <c r="L25" s="1046"/>
      <c r="M25" s="1046"/>
      <c r="N25" s="1046"/>
      <c r="O25" s="1046"/>
      <c r="P25" s="1046"/>
      <c r="Q25" s="1046"/>
      <c r="R25" s="1046"/>
      <c r="S25" s="1046"/>
      <c r="T25" s="1046"/>
      <c r="U25" s="1047"/>
    </row>
    <row r="26" spans="1:22" s="53" customFormat="1" ht="39" customHeight="1" x14ac:dyDescent="0.2">
      <c r="B26" s="829" t="s">
        <v>492</v>
      </c>
      <c r="C26" s="897"/>
      <c r="D26" s="1039">
        <v>46044</v>
      </c>
      <c r="E26" s="1040"/>
      <c r="F26" s="1040"/>
      <c r="G26" s="1040"/>
      <c r="H26" s="1040"/>
      <c r="I26" s="1040"/>
      <c r="J26" s="1040"/>
      <c r="K26" s="1040"/>
      <c r="L26" s="1040"/>
      <c r="M26" s="1040"/>
      <c r="N26" s="1040"/>
      <c r="O26" s="1040"/>
      <c r="P26" s="1040"/>
      <c r="Q26" s="1040"/>
      <c r="R26" s="1040"/>
      <c r="S26" s="1040"/>
      <c r="T26" s="1040"/>
      <c r="U26" s="1041"/>
      <c r="V26" s="386"/>
    </row>
    <row r="27" spans="1:22" s="53" customFormat="1" ht="47.25" customHeight="1" thickBot="1" x14ac:dyDescent="0.25">
      <c r="B27" s="827" t="s">
        <v>493</v>
      </c>
      <c r="C27" s="886"/>
      <c r="D27" s="1042" t="s">
        <v>938</v>
      </c>
      <c r="E27" s="1043"/>
      <c r="F27" s="1043"/>
      <c r="G27" s="1043"/>
      <c r="H27" s="1043"/>
      <c r="I27" s="1043"/>
      <c r="J27" s="1043"/>
      <c r="K27" s="1043"/>
      <c r="L27" s="1043"/>
      <c r="M27" s="1043"/>
      <c r="N27" s="1043"/>
      <c r="O27" s="1043"/>
      <c r="P27" s="1043"/>
      <c r="Q27" s="1043"/>
      <c r="R27" s="1043"/>
      <c r="S27" s="1043"/>
      <c r="T27" s="1043"/>
      <c r="U27" s="1044"/>
      <c r="V27" s="387"/>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8">
    <mergeCell ref="E16:F16"/>
    <mergeCell ref="B17:B20"/>
    <mergeCell ref="C17:C20"/>
    <mergeCell ref="E9:H9"/>
    <mergeCell ref="Q10:U11"/>
    <mergeCell ref="B14:B15"/>
    <mergeCell ref="C14:C15"/>
    <mergeCell ref="D14:D15"/>
    <mergeCell ref="E14:F15"/>
    <mergeCell ref="G14:G15"/>
    <mergeCell ref="H14:H15"/>
    <mergeCell ref="J14:U14"/>
    <mergeCell ref="D17:D20"/>
    <mergeCell ref="E17:F17"/>
    <mergeCell ref="E18:F18"/>
    <mergeCell ref="E19:F19"/>
    <mergeCell ref="B1:B4"/>
    <mergeCell ref="C1:Q2"/>
    <mergeCell ref="R1:U1"/>
    <mergeCell ref="R2:U2"/>
    <mergeCell ref="C3:Q4"/>
    <mergeCell ref="R3:U3"/>
    <mergeCell ref="R4:U4"/>
    <mergeCell ref="B5:P5"/>
    <mergeCell ref="R5:T5"/>
    <mergeCell ref="C7:P7"/>
    <mergeCell ref="Q7:U8"/>
    <mergeCell ref="J8:P8"/>
    <mergeCell ref="E20:F20"/>
    <mergeCell ref="D26:U26"/>
    <mergeCell ref="D27:U27"/>
    <mergeCell ref="B22:U22"/>
    <mergeCell ref="B24:C24"/>
    <mergeCell ref="B25:C25"/>
    <mergeCell ref="D25:U25"/>
    <mergeCell ref="D24:U24"/>
    <mergeCell ref="B26:C26"/>
    <mergeCell ref="B27:C27"/>
  </mergeCells>
  <hyperlinks>
    <hyperlink ref="R5:T5" location="'Plan Acción 2024'!A1" display="Portada" xr:uid="{A2F75661-416A-4816-8913-5FFE19BE9959}"/>
  </hyperlinks>
  <pageMargins left="1.1811023622047243" right="0.78740157480314965" top="1.1811023622047243" bottom="0.78740157480314965" header="0.78740157480314965" footer="0.78740157480314965"/>
  <pageSetup scale="35" fitToHeight="0" orientation="landscape" r:id="rId1"/>
  <headerFooter>
    <oddFooter>&amp;L&amp;G&amp;RPG01-PL01 V2
SECCIÓN C
Página &amp;P de &amp;N</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1D68-457A-4169-B546-A8BF40415B92}">
  <sheetPr>
    <pageSetUpPr fitToPage="1"/>
  </sheetPr>
  <dimension ref="A1:AQ123"/>
  <sheetViews>
    <sheetView view="pageBreakPreview" topLeftCell="I1" zoomScale="40" zoomScaleNormal="90" zoomScaleSheetLayoutView="40" workbookViewId="0">
      <selection activeCell="W3" sqref="W3"/>
    </sheetView>
  </sheetViews>
  <sheetFormatPr baseColWidth="10" defaultColWidth="11.42578125" defaultRowHeight="12.75" x14ac:dyDescent="0.2"/>
  <cols>
    <col min="1" max="1" width="5.28515625" style="60" customWidth="1"/>
    <col min="2" max="2" width="31.28515625" style="60" customWidth="1"/>
    <col min="3" max="3" width="41" style="60" customWidth="1"/>
    <col min="4" max="4" width="24.28515625" style="60" customWidth="1"/>
    <col min="5" max="5" width="15.42578125" style="60" customWidth="1"/>
    <col min="6" max="6" width="18.42578125" style="60" customWidth="1"/>
    <col min="7" max="7" width="24.85546875" style="60" customWidth="1"/>
    <col min="8" max="8" width="26.7109375" style="60" customWidth="1"/>
    <col min="9" max="16" width="6.28515625" style="60" customWidth="1"/>
    <col min="17" max="17" width="9.7109375" style="60" customWidth="1"/>
    <col min="18" max="18" width="12.28515625" style="60" customWidth="1"/>
    <col min="19" max="19" width="13.7109375" style="60" customWidth="1"/>
    <col min="20" max="20" width="25.28515625" style="60" customWidth="1"/>
    <col min="21" max="43" width="11.42578125" style="53"/>
    <col min="44" max="16384" width="11.42578125" style="60"/>
  </cols>
  <sheetData>
    <row r="1" spans="1:20" s="52" customFormat="1" ht="54.75" customHeight="1" x14ac:dyDescent="0.25">
      <c r="B1" s="783" t="e" vm="1">
        <v>#VALUE!</v>
      </c>
      <c r="C1" s="786" t="s">
        <v>0</v>
      </c>
      <c r="D1" s="787"/>
      <c r="E1" s="787"/>
      <c r="F1" s="787"/>
      <c r="G1" s="787"/>
      <c r="H1" s="787"/>
      <c r="I1" s="787"/>
      <c r="J1" s="787"/>
      <c r="K1" s="787"/>
      <c r="L1" s="787"/>
      <c r="M1" s="787"/>
      <c r="N1" s="787"/>
      <c r="O1" s="787"/>
      <c r="P1" s="787"/>
      <c r="Q1" s="790" t="s">
        <v>939</v>
      </c>
      <c r="R1" s="791"/>
      <c r="S1" s="791"/>
      <c r="T1" s="792"/>
    </row>
    <row r="2" spans="1:20" s="52" customFormat="1" ht="54.75" customHeight="1" thickBot="1" x14ac:dyDescent="0.3">
      <c r="B2" s="784"/>
      <c r="C2" s="788"/>
      <c r="D2" s="789"/>
      <c r="E2" s="789"/>
      <c r="F2" s="789"/>
      <c r="G2" s="789"/>
      <c r="H2" s="789"/>
      <c r="I2" s="789"/>
      <c r="J2" s="789"/>
      <c r="K2" s="789"/>
      <c r="L2" s="789"/>
      <c r="M2" s="789"/>
      <c r="N2" s="789"/>
      <c r="O2" s="789"/>
      <c r="P2" s="789"/>
      <c r="Q2" s="793" t="s">
        <v>787</v>
      </c>
      <c r="R2" s="627"/>
      <c r="S2" s="627"/>
      <c r="T2" s="628"/>
    </row>
    <row r="3" spans="1:20" s="52" customFormat="1" ht="54.75" customHeight="1" x14ac:dyDescent="0.25">
      <c r="B3" s="784"/>
      <c r="C3" s="794" t="s">
        <v>3</v>
      </c>
      <c r="D3" s="795"/>
      <c r="E3" s="795"/>
      <c r="F3" s="795"/>
      <c r="G3" s="795"/>
      <c r="H3" s="795"/>
      <c r="I3" s="795"/>
      <c r="J3" s="795"/>
      <c r="K3" s="795"/>
      <c r="L3" s="795"/>
      <c r="M3" s="795"/>
      <c r="N3" s="795"/>
      <c r="O3" s="795"/>
      <c r="P3" s="795"/>
      <c r="Q3" s="836" t="s">
        <v>4</v>
      </c>
      <c r="R3" s="837"/>
      <c r="S3" s="837"/>
      <c r="T3" s="838"/>
    </row>
    <row r="4" spans="1:20" s="52" customFormat="1" ht="54.75" customHeight="1" x14ac:dyDescent="0.25">
      <c r="B4" s="785"/>
      <c r="C4" s="622"/>
      <c r="D4" s="623"/>
      <c r="E4" s="623"/>
      <c r="F4" s="623"/>
      <c r="G4" s="623"/>
      <c r="H4" s="623"/>
      <c r="I4" s="623"/>
      <c r="J4" s="623"/>
      <c r="K4" s="623"/>
      <c r="L4" s="623"/>
      <c r="M4" s="623"/>
      <c r="N4" s="623"/>
      <c r="O4" s="623"/>
      <c r="P4" s="623"/>
      <c r="Q4" s="799" t="s">
        <v>5</v>
      </c>
      <c r="R4" s="800"/>
      <c r="S4" s="800"/>
      <c r="T4" s="801"/>
    </row>
    <row r="5" spans="1:20" s="53" customFormat="1" ht="35.25" customHeight="1" x14ac:dyDescent="0.25">
      <c r="B5" s="1051" t="s">
        <v>264</v>
      </c>
      <c r="C5" s="1051"/>
      <c r="D5" s="1051"/>
      <c r="E5" s="1051"/>
      <c r="F5" s="1051"/>
      <c r="G5" s="1051"/>
      <c r="H5" s="1051"/>
      <c r="I5" s="1051"/>
      <c r="J5" s="1051"/>
      <c r="K5" s="1051"/>
      <c r="L5" s="1051"/>
      <c r="M5" s="1051"/>
      <c r="N5" s="1051"/>
      <c r="O5" s="1051"/>
      <c r="P5" s="54"/>
      <c r="Q5" s="969" t="s">
        <v>22</v>
      </c>
      <c r="R5" s="969"/>
      <c r="S5" s="969"/>
      <c r="T5" s="54"/>
    </row>
    <row r="6" spans="1:20" s="53" customFormat="1" ht="6" customHeight="1" thickBot="1" x14ac:dyDescent="0.25">
      <c r="B6" s="176"/>
      <c r="C6" s="176"/>
      <c r="D6" s="176"/>
      <c r="E6" s="176"/>
      <c r="F6" s="176"/>
      <c r="G6" s="176"/>
      <c r="H6" s="176"/>
      <c r="I6" s="176"/>
      <c r="J6" s="176"/>
      <c r="K6" s="176"/>
      <c r="L6" s="176"/>
      <c r="M6" s="176"/>
      <c r="N6" s="176"/>
      <c r="O6" s="176"/>
    </row>
    <row r="7" spans="1:20" s="53" customFormat="1" ht="68.25" customHeight="1" thickBot="1" x14ac:dyDescent="0.25">
      <c r="B7" s="177" t="s">
        <v>435</v>
      </c>
      <c r="C7" s="996" t="s">
        <v>940</v>
      </c>
      <c r="D7" s="997"/>
      <c r="E7" s="997"/>
      <c r="F7" s="997"/>
      <c r="G7" s="997"/>
      <c r="H7" s="997"/>
      <c r="I7" s="997"/>
      <c r="J7" s="997"/>
      <c r="K7" s="997"/>
      <c r="L7" s="997"/>
      <c r="M7" s="997"/>
      <c r="N7" s="997"/>
      <c r="O7" s="998"/>
      <c r="P7" s="973"/>
      <c r="Q7" s="973"/>
      <c r="R7" s="973"/>
      <c r="S7" s="973"/>
      <c r="T7" s="973"/>
    </row>
    <row r="8" spans="1:20" s="53" customFormat="1" ht="25.5" customHeight="1" x14ac:dyDescent="0.2">
      <c r="I8" s="974" t="s">
        <v>437</v>
      </c>
      <c r="J8" s="974"/>
      <c r="K8" s="974"/>
      <c r="L8" s="974"/>
      <c r="M8" s="974"/>
      <c r="N8" s="974"/>
      <c r="O8" s="974"/>
      <c r="P8" s="973"/>
      <c r="Q8" s="973"/>
      <c r="R8" s="973"/>
      <c r="S8" s="973"/>
      <c r="T8" s="973"/>
    </row>
    <row r="9" spans="1:20" s="53" customFormat="1" ht="24" customHeight="1" x14ac:dyDescent="0.2">
      <c r="B9" s="56"/>
      <c r="C9" s="56"/>
      <c r="E9" s="974"/>
      <c r="F9" s="974"/>
      <c r="G9" s="974"/>
      <c r="H9" s="974"/>
    </row>
    <row r="10" spans="1:20" s="53" customFormat="1" ht="27.75" customHeight="1" x14ac:dyDescent="0.2">
      <c r="B10" s="57"/>
      <c r="C10" s="57"/>
      <c r="P10" s="986" t="s">
        <v>790</v>
      </c>
      <c r="Q10" s="986"/>
      <c r="R10" s="986"/>
      <c r="S10" s="986"/>
      <c r="T10" s="986"/>
    </row>
    <row r="11" spans="1:20" s="53" customFormat="1" ht="27.75" customHeight="1" x14ac:dyDescent="0.2">
      <c r="B11" s="57"/>
      <c r="C11" s="57"/>
      <c r="P11" s="986"/>
      <c r="Q11" s="986"/>
      <c r="R11" s="986"/>
      <c r="S11" s="986"/>
      <c r="T11" s="986"/>
    </row>
    <row r="12" spans="1:20" s="53" customFormat="1" ht="24.75" customHeight="1" x14ac:dyDescent="0.2">
      <c r="E12" s="58" t="s">
        <v>791</v>
      </c>
      <c r="F12" s="58"/>
      <c r="G12" s="58"/>
      <c r="H12" s="58"/>
      <c r="I12" s="58"/>
      <c r="J12" s="58"/>
      <c r="K12" s="58"/>
      <c r="L12" s="58"/>
      <c r="M12" s="58"/>
      <c r="N12" s="58"/>
      <c r="O12" s="58"/>
      <c r="P12" s="58"/>
      <c r="Q12" s="58"/>
      <c r="R12" s="58"/>
      <c r="S12" s="58"/>
      <c r="T12" s="58"/>
    </row>
    <row r="13" spans="1:20" s="53" customFormat="1" ht="13.5" thickBot="1" x14ac:dyDescent="0.25">
      <c r="E13" s="59"/>
      <c r="F13" s="59"/>
    </row>
    <row r="14" spans="1:20" x14ac:dyDescent="0.2">
      <c r="A14" s="59"/>
      <c r="B14" s="808" t="s">
        <v>440</v>
      </c>
      <c r="C14" s="814" t="s">
        <v>441</v>
      </c>
      <c r="D14" s="814" t="s">
        <v>442</v>
      </c>
      <c r="E14" s="909" t="s">
        <v>443</v>
      </c>
      <c r="F14" s="909"/>
      <c r="G14" s="909" t="s">
        <v>444</v>
      </c>
      <c r="H14" s="909" t="s">
        <v>445</v>
      </c>
      <c r="I14" s="909" t="s">
        <v>447</v>
      </c>
      <c r="J14" s="909"/>
      <c r="K14" s="909"/>
      <c r="L14" s="909"/>
      <c r="M14" s="909"/>
      <c r="N14" s="909"/>
      <c r="O14" s="909"/>
      <c r="P14" s="909"/>
      <c r="Q14" s="909"/>
      <c r="R14" s="909"/>
      <c r="S14" s="909"/>
      <c r="T14" s="910"/>
    </row>
    <row r="15" spans="1:20" ht="13.5" thickBot="1" x14ac:dyDescent="0.25">
      <c r="A15" s="59"/>
      <c r="B15" s="915"/>
      <c r="C15" s="815"/>
      <c r="D15" s="815"/>
      <c r="E15" s="913"/>
      <c r="F15" s="913"/>
      <c r="G15" s="913"/>
      <c r="H15" s="913"/>
      <c r="I15" s="7" t="s">
        <v>450</v>
      </c>
      <c r="J15" s="7" t="s">
        <v>451</v>
      </c>
      <c r="K15" s="7" t="s">
        <v>452</v>
      </c>
      <c r="L15" s="7" t="s">
        <v>453</v>
      </c>
      <c r="M15" s="7" t="s">
        <v>454</v>
      </c>
      <c r="N15" s="7" t="s">
        <v>455</v>
      </c>
      <c r="O15" s="7" t="s">
        <v>456</v>
      </c>
      <c r="P15" s="7" t="s">
        <v>457</v>
      </c>
      <c r="Q15" s="7" t="s">
        <v>458</v>
      </c>
      <c r="R15" s="7" t="s">
        <v>459</v>
      </c>
      <c r="S15" s="7" t="s">
        <v>460</v>
      </c>
      <c r="T15" s="3" t="s">
        <v>461</v>
      </c>
    </row>
    <row r="16" spans="1:20" ht="121.15" customHeight="1" x14ac:dyDescent="0.2">
      <c r="A16" s="59"/>
      <c r="B16" s="190" t="s">
        <v>941</v>
      </c>
      <c r="C16" s="191" t="s">
        <v>942</v>
      </c>
      <c r="D16" s="191" t="s">
        <v>943</v>
      </c>
      <c r="E16" s="1065" t="s">
        <v>944</v>
      </c>
      <c r="F16" s="1065"/>
      <c r="G16" s="452" t="s">
        <v>945</v>
      </c>
      <c r="H16" s="531" t="s">
        <v>946</v>
      </c>
      <c r="I16" s="533">
        <v>12.5</v>
      </c>
      <c r="J16" s="377"/>
      <c r="K16" s="378"/>
      <c r="L16" s="378"/>
      <c r="M16" s="378"/>
      <c r="N16" s="378"/>
      <c r="O16" s="378"/>
      <c r="P16" s="378"/>
      <c r="Q16" s="377"/>
      <c r="R16" s="377"/>
      <c r="S16" s="377"/>
      <c r="T16" s="379"/>
    </row>
    <row r="17" spans="1:22" ht="53.25" customHeight="1" x14ac:dyDescent="0.2">
      <c r="A17" s="59"/>
      <c r="B17" s="192" t="s">
        <v>941</v>
      </c>
      <c r="C17" s="66" t="s">
        <v>942</v>
      </c>
      <c r="D17" s="66" t="s">
        <v>943</v>
      </c>
      <c r="E17" s="1059" t="s">
        <v>947</v>
      </c>
      <c r="F17" s="1059"/>
      <c r="G17" s="193" t="s">
        <v>948</v>
      </c>
      <c r="H17" s="453" t="s">
        <v>946</v>
      </c>
      <c r="I17" s="539">
        <v>12.5</v>
      </c>
      <c r="J17" s="380"/>
      <c r="K17" s="380"/>
      <c r="L17" s="380"/>
      <c r="M17" s="380"/>
      <c r="N17" s="380"/>
      <c r="O17" s="380"/>
      <c r="P17" s="380"/>
      <c r="Q17" s="380"/>
      <c r="R17" s="380"/>
      <c r="S17" s="380"/>
      <c r="T17" s="381"/>
    </row>
    <row r="18" spans="1:22" ht="53.25" customHeight="1" x14ac:dyDescent="0.25">
      <c r="A18" s="59"/>
      <c r="B18" s="192" t="s">
        <v>941</v>
      </c>
      <c r="C18" s="66" t="s">
        <v>942</v>
      </c>
      <c r="D18" s="66" t="s">
        <v>943</v>
      </c>
      <c r="E18" s="1059" t="s">
        <v>949</v>
      </c>
      <c r="F18" s="1059"/>
      <c r="G18" s="193" t="s">
        <v>950</v>
      </c>
      <c r="H18" s="453" t="s">
        <v>946</v>
      </c>
      <c r="I18" s="535"/>
      <c r="J18" s="18">
        <v>12.5</v>
      </c>
      <c r="K18" s="18"/>
      <c r="L18" s="380"/>
      <c r="M18" s="18"/>
      <c r="N18" s="380"/>
      <c r="O18" s="18"/>
      <c r="P18" s="380"/>
      <c r="Q18" s="18"/>
      <c r="R18" s="380"/>
      <c r="S18" s="18"/>
      <c r="T18" s="381"/>
    </row>
    <row r="19" spans="1:22" ht="53.25" customHeight="1" x14ac:dyDescent="0.2">
      <c r="A19" s="59"/>
      <c r="B19" s="192" t="s">
        <v>941</v>
      </c>
      <c r="C19" s="66" t="s">
        <v>942</v>
      </c>
      <c r="D19" s="66" t="s">
        <v>943</v>
      </c>
      <c r="E19" s="1059" t="s">
        <v>951</v>
      </c>
      <c r="F19" s="1059"/>
      <c r="G19" s="193" t="s">
        <v>952</v>
      </c>
      <c r="H19" s="453" t="s">
        <v>946</v>
      </c>
      <c r="I19" s="534"/>
      <c r="J19" s="18">
        <v>12.5</v>
      </c>
      <c r="K19" s="380"/>
      <c r="L19" s="380"/>
      <c r="M19" s="380"/>
      <c r="N19" s="380"/>
      <c r="O19" s="380"/>
      <c r="P19" s="380"/>
      <c r="Q19" s="380"/>
      <c r="R19" s="380"/>
      <c r="S19" s="380"/>
      <c r="T19" s="381"/>
    </row>
    <row r="20" spans="1:22" ht="53.25" customHeight="1" x14ac:dyDescent="0.2">
      <c r="A20" s="59"/>
      <c r="B20" s="192" t="s">
        <v>941</v>
      </c>
      <c r="C20" s="66" t="s">
        <v>942</v>
      </c>
      <c r="D20" s="66" t="s">
        <v>943</v>
      </c>
      <c r="E20" s="1059" t="s">
        <v>953</v>
      </c>
      <c r="F20" s="1059"/>
      <c r="G20" s="194" t="s">
        <v>954</v>
      </c>
      <c r="H20" s="453" t="s">
        <v>946</v>
      </c>
      <c r="I20" s="536"/>
      <c r="J20" s="18">
        <v>12.5</v>
      </c>
      <c r="K20" s="18"/>
      <c r="L20" s="380"/>
      <c r="M20" s="18"/>
      <c r="N20" s="18"/>
      <c r="O20" s="18"/>
      <c r="P20" s="380"/>
      <c r="Q20" s="18"/>
      <c r="R20" s="18"/>
      <c r="S20" s="18"/>
      <c r="T20" s="382"/>
    </row>
    <row r="21" spans="1:22" ht="53.25" customHeight="1" x14ac:dyDescent="0.2">
      <c r="A21" s="59"/>
      <c r="B21" s="192" t="s">
        <v>941</v>
      </c>
      <c r="C21" s="66" t="s">
        <v>942</v>
      </c>
      <c r="D21" s="66" t="s">
        <v>943</v>
      </c>
      <c r="E21" s="1059" t="s">
        <v>955</v>
      </c>
      <c r="F21" s="1059"/>
      <c r="G21" s="193" t="s">
        <v>956</v>
      </c>
      <c r="H21" s="453" t="s">
        <v>946</v>
      </c>
      <c r="I21" s="537"/>
      <c r="J21" s="380"/>
      <c r="K21" s="380"/>
      <c r="L21" s="380"/>
      <c r="M21" s="18">
        <v>2.5</v>
      </c>
      <c r="N21" s="18">
        <v>2.5</v>
      </c>
      <c r="O21" s="18">
        <v>2.5</v>
      </c>
      <c r="P21" s="18">
        <v>2.5</v>
      </c>
      <c r="Q21" s="18">
        <v>2.5</v>
      </c>
      <c r="R21" s="18"/>
      <c r="S21" s="18"/>
      <c r="T21" s="383"/>
    </row>
    <row r="22" spans="1:22" ht="53.25" customHeight="1" x14ac:dyDescent="0.2">
      <c r="A22" s="59"/>
      <c r="B22" s="192" t="s">
        <v>941</v>
      </c>
      <c r="C22" s="66" t="s">
        <v>942</v>
      </c>
      <c r="D22" s="66" t="s">
        <v>943</v>
      </c>
      <c r="E22" s="1059" t="s">
        <v>957</v>
      </c>
      <c r="F22" s="1059"/>
      <c r="G22" s="193" t="s">
        <v>958</v>
      </c>
      <c r="H22" s="453" t="s">
        <v>946</v>
      </c>
      <c r="I22" s="537"/>
      <c r="J22" s="380"/>
      <c r="K22" s="380"/>
      <c r="L22" s="380"/>
      <c r="M22" s="18"/>
      <c r="N22" s="18"/>
      <c r="O22" s="18"/>
      <c r="P22" s="18"/>
      <c r="Q22" s="18">
        <v>4</v>
      </c>
      <c r="R22" s="18">
        <v>4</v>
      </c>
      <c r="S22" s="18">
        <v>4.5</v>
      </c>
      <c r="T22" s="383"/>
    </row>
    <row r="23" spans="1:22" ht="53.25" customHeight="1" thickBot="1" x14ac:dyDescent="0.25">
      <c r="A23" s="59"/>
      <c r="B23" s="195" t="s">
        <v>941</v>
      </c>
      <c r="C23" s="66" t="s">
        <v>942</v>
      </c>
      <c r="D23" s="157" t="s">
        <v>943</v>
      </c>
      <c r="E23" s="1060" t="s">
        <v>959</v>
      </c>
      <c r="F23" s="1060"/>
      <c r="G23" s="196" t="s">
        <v>960</v>
      </c>
      <c r="H23" s="532" t="s">
        <v>946</v>
      </c>
      <c r="I23" s="538"/>
      <c r="J23" s="384"/>
      <c r="K23" s="384"/>
      <c r="L23" s="384"/>
      <c r="M23" s="540"/>
      <c r="N23" s="540"/>
      <c r="O23" s="540"/>
      <c r="P23" s="540">
        <v>3</v>
      </c>
      <c r="Q23" s="540">
        <v>3</v>
      </c>
      <c r="R23" s="540">
        <v>3</v>
      </c>
      <c r="S23" s="540">
        <v>3.5</v>
      </c>
      <c r="T23" s="385"/>
    </row>
    <row r="24" spans="1:22" s="53" customFormat="1" x14ac:dyDescent="0.2"/>
    <row r="25" spans="1:22" s="53" customFormat="1" x14ac:dyDescent="0.2">
      <c r="B25" s="820" t="s">
        <v>488</v>
      </c>
      <c r="C25" s="820"/>
      <c r="D25" s="820"/>
      <c r="E25" s="820"/>
      <c r="F25" s="820"/>
      <c r="G25" s="820"/>
      <c r="H25" s="820"/>
      <c r="I25" s="820"/>
      <c r="J25" s="820"/>
      <c r="K25" s="820"/>
      <c r="L25" s="820"/>
      <c r="M25" s="820"/>
      <c r="N25" s="820"/>
      <c r="O25" s="820"/>
      <c r="P25" s="820"/>
      <c r="Q25" s="820"/>
      <c r="R25" s="820"/>
      <c r="S25" s="820"/>
      <c r="T25" s="820"/>
    </row>
    <row r="26" spans="1:22" s="53" customFormat="1" ht="13.5" thickBot="1" x14ac:dyDescent="0.25"/>
    <row r="27" spans="1:22" s="53" customFormat="1" ht="45.75" customHeight="1" x14ac:dyDescent="0.2">
      <c r="B27" s="829" t="s">
        <v>489</v>
      </c>
      <c r="C27" s="897"/>
      <c r="D27" s="1061">
        <v>46044</v>
      </c>
      <c r="E27" s="966"/>
      <c r="F27" s="966"/>
      <c r="G27" s="966"/>
      <c r="H27" s="966"/>
      <c r="I27" s="966"/>
      <c r="J27" s="966"/>
      <c r="K27" s="966"/>
      <c r="L27" s="966"/>
      <c r="M27" s="966"/>
      <c r="N27" s="966"/>
      <c r="O27" s="966"/>
      <c r="P27" s="966"/>
      <c r="Q27" s="966"/>
      <c r="R27" s="966"/>
      <c r="S27" s="966"/>
      <c r="T27" s="967"/>
      <c r="U27" s="59"/>
      <c r="V27" s="59"/>
    </row>
    <row r="28" spans="1:22" s="53" customFormat="1" ht="42.75" customHeight="1" thickBot="1" x14ac:dyDescent="0.25">
      <c r="B28" s="827" t="s">
        <v>490</v>
      </c>
      <c r="C28" s="886"/>
      <c r="D28" s="1062" t="s">
        <v>961</v>
      </c>
      <c r="E28" s="1063"/>
      <c r="F28" s="1063"/>
      <c r="G28" s="1063"/>
      <c r="H28" s="1063"/>
      <c r="I28" s="1063"/>
      <c r="J28" s="1063"/>
      <c r="K28" s="1063"/>
      <c r="L28" s="1063"/>
      <c r="M28" s="1063"/>
      <c r="N28" s="1063"/>
      <c r="O28" s="1063"/>
      <c r="P28" s="1063"/>
      <c r="Q28" s="1063"/>
      <c r="R28" s="1063"/>
      <c r="S28" s="1063"/>
      <c r="T28" s="1064"/>
      <c r="U28" s="59"/>
    </row>
    <row r="29" spans="1:22" s="53" customFormat="1" ht="30.75" customHeight="1" x14ac:dyDescent="0.2">
      <c r="B29" s="829" t="s">
        <v>492</v>
      </c>
      <c r="C29" s="897"/>
      <c r="D29" s="1056">
        <v>46044</v>
      </c>
      <c r="E29" s="1057"/>
      <c r="F29" s="1057"/>
      <c r="G29" s="1057"/>
      <c r="H29" s="1057"/>
      <c r="I29" s="1057"/>
      <c r="J29" s="1057"/>
      <c r="K29" s="1057"/>
      <c r="L29" s="1057"/>
      <c r="M29" s="1057"/>
      <c r="N29" s="1057"/>
      <c r="O29" s="1057"/>
      <c r="P29" s="1057"/>
      <c r="Q29" s="1057"/>
      <c r="R29" s="1057"/>
      <c r="S29" s="1057"/>
      <c r="T29" s="1058"/>
      <c r="U29" s="386"/>
      <c r="V29" s="386"/>
    </row>
    <row r="30" spans="1:22" s="53" customFormat="1" ht="39" customHeight="1" thickBot="1" x14ac:dyDescent="0.25">
      <c r="B30" s="827" t="s">
        <v>493</v>
      </c>
      <c r="C30" s="886"/>
      <c r="D30" s="692" t="s">
        <v>961</v>
      </c>
      <c r="E30" s="693"/>
      <c r="F30" s="693"/>
      <c r="G30" s="693"/>
      <c r="H30" s="693"/>
      <c r="I30" s="693"/>
      <c r="J30" s="693"/>
      <c r="K30" s="693"/>
      <c r="L30" s="693"/>
      <c r="M30" s="693"/>
      <c r="N30" s="693"/>
      <c r="O30" s="693"/>
      <c r="P30" s="693"/>
      <c r="Q30" s="693"/>
      <c r="R30" s="693"/>
      <c r="S30" s="693"/>
      <c r="T30" s="694"/>
      <c r="U30" s="387"/>
      <c r="V30" s="387"/>
    </row>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sheetData>
  <mergeCells count="38">
    <mergeCell ref="P10:T11"/>
    <mergeCell ref="B14:B15"/>
    <mergeCell ref="C14:C15"/>
    <mergeCell ref="D14:D15"/>
    <mergeCell ref="E14:F15"/>
    <mergeCell ref="G14:G15"/>
    <mergeCell ref="H14:H15"/>
    <mergeCell ref="I14:T14"/>
    <mergeCell ref="Q5:S5"/>
    <mergeCell ref="C7:O7"/>
    <mergeCell ref="P7:T8"/>
    <mergeCell ref="I8:O8"/>
    <mergeCell ref="B1:B4"/>
    <mergeCell ref="C1:P2"/>
    <mergeCell ref="Q1:T1"/>
    <mergeCell ref="Q2:T2"/>
    <mergeCell ref="C3:P4"/>
    <mergeCell ref="Q3:T3"/>
    <mergeCell ref="Q4:T4"/>
    <mergeCell ref="E18:F18"/>
    <mergeCell ref="E19:F19"/>
    <mergeCell ref="E20:F20"/>
    <mergeCell ref="E21:F21"/>
    <mergeCell ref="B5:O5"/>
    <mergeCell ref="E9:H9"/>
    <mergeCell ref="E16:F16"/>
    <mergeCell ref="E17:F17"/>
    <mergeCell ref="D29:T29"/>
    <mergeCell ref="D30:T30"/>
    <mergeCell ref="E22:F22"/>
    <mergeCell ref="E23:F23"/>
    <mergeCell ref="B25:T25"/>
    <mergeCell ref="B27:C27"/>
    <mergeCell ref="D27:T27"/>
    <mergeCell ref="D28:T28"/>
    <mergeCell ref="B29:C29"/>
    <mergeCell ref="B30:C30"/>
    <mergeCell ref="B28:C28"/>
  </mergeCells>
  <hyperlinks>
    <hyperlink ref="Q5:S5" location="'Plan Acción 2024'!A1" display="Portada" xr:uid="{969A50E7-530D-411A-B5BC-D1E029D705C5}"/>
  </hyperlinks>
  <pageMargins left="1.1811023622047243" right="0.78740157480314965" top="1.1811023622047243" bottom="0.78740157480314965" header="0.78740157480314965" footer="0.78740157480314965"/>
  <pageSetup scale="38" fitToHeight="0" orientation="landscape" r:id="rId1"/>
  <headerFooter>
    <oddFooter>&amp;L&amp;G&amp;RPG01-PL01 V2
SECCIÓN C
Página &amp;P de &amp;N</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D580-B052-4792-8A27-EDFC5B58C1ED}">
  <sheetPr>
    <pageSetUpPr fitToPage="1"/>
  </sheetPr>
  <dimension ref="A1:AS160"/>
  <sheetViews>
    <sheetView view="pageBreakPreview" topLeftCell="J1" zoomScale="40" zoomScaleNormal="90" zoomScaleSheetLayoutView="40" workbookViewId="0">
      <selection activeCell="Z4" sqref="Z4"/>
    </sheetView>
  </sheetViews>
  <sheetFormatPr baseColWidth="10" defaultColWidth="11.42578125" defaultRowHeight="12.75" x14ac:dyDescent="0.2"/>
  <cols>
    <col min="1" max="1" width="5.140625" style="60" customWidth="1"/>
    <col min="2" max="2" width="18.5703125" style="60" customWidth="1"/>
    <col min="3" max="3" width="17.42578125" style="60" customWidth="1"/>
    <col min="4" max="4" width="10.7109375" style="60" customWidth="1"/>
    <col min="5" max="5" width="31.140625" style="60" customWidth="1"/>
    <col min="6" max="6" width="44.5703125" style="120" customWidth="1"/>
    <col min="7" max="7" width="49.42578125" style="52" customWidth="1"/>
    <col min="8" max="8" width="62.140625" style="60" customWidth="1"/>
    <col min="9" max="9" width="29.85546875" style="60" customWidth="1"/>
    <col min="10" max="10" width="26.85546875" style="60" customWidth="1"/>
    <col min="11" max="11" width="11.42578125" style="60" bestFit="1" customWidth="1"/>
    <col min="12" max="16" width="6.42578125" style="60" customWidth="1"/>
    <col min="17" max="17" width="7.28515625" style="60" customWidth="1"/>
    <col min="18" max="20" width="6.42578125" style="60" customWidth="1"/>
    <col min="21" max="21" width="7.140625" style="60" customWidth="1"/>
    <col min="22" max="22" width="7.7109375" style="60" customWidth="1"/>
    <col min="23" max="23" width="7.42578125" style="60" customWidth="1"/>
    <col min="24" max="45" width="11.42578125" style="53"/>
    <col min="46" max="16384" width="11.42578125" style="60"/>
  </cols>
  <sheetData>
    <row r="1" spans="1:23" s="52" customFormat="1" ht="54.75" customHeight="1" x14ac:dyDescent="0.25">
      <c r="B1" s="1099" t="e" vm="1">
        <v>#VALUE!</v>
      </c>
      <c r="C1" s="1100"/>
      <c r="D1" s="206"/>
      <c r="E1" s="786" t="s">
        <v>0</v>
      </c>
      <c r="F1" s="787"/>
      <c r="G1" s="787"/>
      <c r="H1" s="787"/>
      <c r="I1" s="787"/>
      <c r="J1" s="787"/>
      <c r="K1" s="787"/>
      <c r="L1" s="787"/>
      <c r="M1" s="787"/>
      <c r="N1" s="787"/>
      <c r="O1" s="787"/>
      <c r="P1" s="787"/>
      <c r="Q1" s="787"/>
      <c r="R1" s="787"/>
      <c r="S1" s="888"/>
      <c r="T1" s="790" t="s">
        <v>962</v>
      </c>
      <c r="U1" s="791"/>
      <c r="V1" s="791"/>
      <c r="W1" s="792"/>
    </row>
    <row r="2" spans="1:23" s="52" customFormat="1" ht="54.75" customHeight="1" x14ac:dyDescent="0.25">
      <c r="B2" s="1101"/>
      <c r="C2" s="1102"/>
      <c r="D2" s="207"/>
      <c r="E2" s="1105"/>
      <c r="F2" s="1106"/>
      <c r="G2" s="1106"/>
      <c r="H2" s="1106"/>
      <c r="I2" s="1106"/>
      <c r="J2" s="1106"/>
      <c r="K2" s="1106"/>
      <c r="L2" s="1106"/>
      <c r="M2" s="1106"/>
      <c r="N2" s="1106"/>
      <c r="O2" s="1106"/>
      <c r="P2" s="1106"/>
      <c r="Q2" s="1106"/>
      <c r="R2" s="1106"/>
      <c r="S2" s="1107"/>
      <c r="T2" s="793" t="s">
        <v>787</v>
      </c>
      <c r="U2" s="627"/>
      <c r="V2" s="627"/>
      <c r="W2" s="628"/>
    </row>
    <row r="3" spans="1:23" s="52" customFormat="1" ht="54.75" customHeight="1" x14ac:dyDescent="0.25">
      <c r="B3" s="1101"/>
      <c r="C3" s="1102"/>
      <c r="D3" s="207"/>
      <c r="E3" s="794" t="s">
        <v>3</v>
      </c>
      <c r="F3" s="795"/>
      <c r="G3" s="795"/>
      <c r="H3" s="795"/>
      <c r="I3" s="795"/>
      <c r="J3" s="795"/>
      <c r="K3" s="795"/>
      <c r="L3" s="795"/>
      <c r="M3" s="795"/>
      <c r="N3" s="795"/>
      <c r="O3" s="795"/>
      <c r="P3" s="795"/>
      <c r="Q3" s="795"/>
      <c r="R3" s="795"/>
      <c r="S3" s="1108"/>
      <c r="T3" s="796" t="s">
        <v>433</v>
      </c>
      <c r="U3" s="797"/>
      <c r="V3" s="797"/>
      <c r="W3" s="798"/>
    </row>
    <row r="4" spans="1:23" s="52" customFormat="1" ht="54.75" customHeight="1" x14ac:dyDescent="0.25">
      <c r="B4" s="1103"/>
      <c r="C4" s="1104"/>
      <c r="D4" s="208"/>
      <c r="E4" s="622"/>
      <c r="F4" s="623"/>
      <c r="G4" s="623"/>
      <c r="H4" s="623"/>
      <c r="I4" s="623"/>
      <c r="J4" s="623"/>
      <c r="K4" s="623"/>
      <c r="L4" s="623"/>
      <c r="M4" s="623"/>
      <c r="N4" s="623"/>
      <c r="O4" s="623"/>
      <c r="P4" s="623"/>
      <c r="Q4" s="623"/>
      <c r="R4" s="623"/>
      <c r="S4" s="624"/>
      <c r="T4" s="799" t="s">
        <v>5</v>
      </c>
      <c r="U4" s="800"/>
      <c r="V4" s="800"/>
      <c r="W4" s="801"/>
    </row>
    <row r="5" spans="1:23" s="53" customFormat="1" ht="35.25" customHeight="1" x14ac:dyDescent="0.25">
      <c r="B5" s="250"/>
      <c r="E5" s="1109" t="s">
        <v>963</v>
      </c>
      <c r="F5" s="1109"/>
      <c r="G5" s="1109"/>
      <c r="H5" s="1109"/>
      <c r="I5" s="1109"/>
      <c r="J5" s="1109"/>
      <c r="K5" s="1109"/>
      <c r="L5" s="1109"/>
      <c r="M5" s="1109"/>
      <c r="N5" s="1109"/>
      <c r="O5" s="1109"/>
      <c r="P5" s="1109"/>
      <c r="Q5" s="1109"/>
      <c r="R5" s="1109"/>
      <c r="S5" s="54"/>
      <c r="T5" s="969" t="s">
        <v>22</v>
      </c>
      <c r="U5" s="969"/>
      <c r="V5" s="969"/>
      <c r="W5" s="54"/>
    </row>
    <row r="6" spans="1:23" s="53" customFormat="1" ht="6" customHeight="1" thickBot="1" x14ac:dyDescent="0.25">
      <c r="B6" s="250"/>
      <c r="F6" s="128"/>
      <c r="G6" s="251"/>
    </row>
    <row r="7" spans="1:23" s="53" customFormat="1" ht="68.25" customHeight="1" thickBot="1" x14ac:dyDescent="0.25">
      <c r="B7" s="1110" t="s">
        <v>435</v>
      </c>
      <c r="C7" s="1111"/>
      <c r="D7" s="252"/>
      <c r="E7" s="1112" t="s">
        <v>964</v>
      </c>
      <c r="F7" s="1113"/>
      <c r="G7" s="1113"/>
      <c r="H7" s="1113"/>
      <c r="I7" s="1113"/>
      <c r="J7" s="1113"/>
      <c r="K7" s="1113"/>
      <c r="L7" s="1113"/>
      <c r="M7" s="1113"/>
      <c r="N7" s="1113"/>
      <c r="O7" s="1113"/>
      <c r="P7" s="1113"/>
      <c r="Q7" s="1113"/>
      <c r="R7" s="1114"/>
      <c r="S7" s="973"/>
      <c r="T7" s="973"/>
      <c r="U7" s="973"/>
      <c r="V7" s="973"/>
      <c r="W7" s="973"/>
    </row>
    <row r="8" spans="1:23" s="53" customFormat="1" ht="25.5" customHeight="1" x14ac:dyDescent="0.2">
      <c r="B8" s="250"/>
      <c r="F8" s="128"/>
      <c r="G8" s="251"/>
      <c r="L8" s="974" t="s">
        <v>437</v>
      </c>
      <c r="M8" s="974"/>
      <c r="N8" s="974"/>
      <c r="O8" s="974"/>
      <c r="P8" s="974"/>
      <c r="Q8" s="974"/>
      <c r="R8" s="974"/>
      <c r="S8" s="973"/>
      <c r="T8" s="973"/>
      <c r="U8" s="973"/>
      <c r="V8" s="973"/>
      <c r="W8" s="973"/>
    </row>
    <row r="9" spans="1:23" s="53" customFormat="1" ht="24" customHeight="1" x14ac:dyDescent="0.2">
      <c r="B9" s="250"/>
      <c r="E9" s="56"/>
      <c r="F9" s="253"/>
      <c r="G9" s="251"/>
      <c r="I9" s="974"/>
      <c r="J9" s="974"/>
      <c r="K9" s="85"/>
    </row>
    <row r="10" spans="1:23" s="53" customFormat="1" ht="27.75" customHeight="1" x14ac:dyDescent="0.2">
      <c r="B10" s="250"/>
      <c r="E10" s="57"/>
      <c r="F10" s="57"/>
      <c r="G10" s="251"/>
      <c r="S10" s="986" t="s">
        <v>790</v>
      </c>
      <c r="T10" s="986"/>
      <c r="U10" s="986"/>
      <c r="V10" s="986"/>
      <c r="W10" s="986"/>
    </row>
    <row r="11" spans="1:23" s="53" customFormat="1" ht="27.75" customHeight="1" x14ac:dyDescent="0.2">
      <c r="B11" s="250"/>
      <c r="E11" s="57"/>
      <c r="F11" s="57"/>
      <c r="G11" s="251"/>
      <c r="S11" s="986"/>
      <c r="T11" s="986"/>
      <c r="U11" s="986"/>
      <c r="V11" s="986"/>
      <c r="W11" s="986"/>
    </row>
    <row r="12" spans="1:23" s="53" customFormat="1" ht="24.75" customHeight="1" x14ac:dyDescent="0.2">
      <c r="B12" s="250"/>
      <c r="F12" s="128"/>
      <c r="G12" s="251"/>
      <c r="I12" s="58"/>
      <c r="J12" s="58"/>
      <c r="K12" s="58"/>
      <c r="L12" s="58"/>
      <c r="M12" s="58"/>
      <c r="N12" s="58"/>
      <c r="O12" s="58"/>
      <c r="P12" s="58"/>
      <c r="Q12" s="58"/>
      <c r="R12" s="58"/>
      <c r="S12" s="58"/>
      <c r="T12" s="58"/>
      <c r="U12" s="58"/>
      <c r="V12" s="58"/>
      <c r="W12" s="58"/>
    </row>
    <row r="13" spans="1:23" s="53" customFormat="1" ht="13.5" thickBot="1" x14ac:dyDescent="0.25">
      <c r="B13" s="254"/>
      <c r="C13" s="255"/>
      <c r="F13" s="128"/>
      <c r="G13" s="251"/>
    </row>
    <row r="14" spans="1:23" ht="13.5" thickBot="1" x14ac:dyDescent="0.25">
      <c r="A14" s="59"/>
      <c r="B14" s="1093" t="s">
        <v>965</v>
      </c>
      <c r="C14" s="1093" t="s">
        <v>966</v>
      </c>
      <c r="D14" s="256"/>
      <c r="E14" s="808" t="s">
        <v>440</v>
      </c>
      <c r="F14" s="814" t="s">
        <v>441</v>
      </c>
      <c r="G14" s="814" t="s">
        <v>442</v>
      </c>
      <c r="H14" s="909" t="s">
        <v>443</v>
      </c>
      <c r="I14" s="909" t="s">
        <v>444</v>
      </c>
      <c r="J14" s="840" t="s">
        <v>445</v>
      </c>
      <c r="K14" s="1075" t="s">
        <v>967</v>
      </c>
      <c r="L14" s="811" t="s">
        <v>447</v>
      </c>
      <c r="M14" s="814"/>
      <c r="N14" s="814"/>
      <c r="O14" s="814"/>
      <c r="P14" s="814"/>
      <c r="Q14" s="814"/>
      <c r="R14" s="814"/>
      <c r="S14" s="814"/>
      <c r="T14" s="814"/>
      <c r="U14" s="909"/>
      <c r="V14" s="909"/>
      <c r="W14" s="910"/>
    </row>
    <row r="15" spans="1:23" ht="13.5" thickBot="1" x14ac:dyDescent="0.25">
      <c r="A15" s="59"/>
      <c r="B15" s="1094"/>
      <c r="C15" s="1095"/>
      <c r="D15" s="257" t="s">
        <v>968</v>
      </c>
      <c r="E15" s="915"/>
      <c r="F15" s="815"/>
      <c r="G15" s="815"/>
      <c r="H15" s="913"/>
      <c r="I15" s="913"/>
      <c r="J15" s="1096"/>
      <c r="K15" s="1076"/>
      <c r="L15" s="121" t="s">
        <v>450</v>
      </c>
      <c r="M15" s="6" t="s">
        <v>451</v>
      </c>
      <c r="N15" s="236" t="s">
        <v>452</v>
      </c>
      <c r="O15" s="121" t="s">
        <v>453</v>
      </c>
      <c r="P15" s="6" t="s">
        <v>454</v>
      </c>
      <c r="Q15" s="236" t="s">
        <v>455</v>
      </c>
      <c r="R15" s="121" t="s">
        <v>456</v>
      </c>
      <c r="S15" s="6" t="s">
        <v>457</v>
      </c>
      <c r="T15" s="236" t="s">
        <v>458</v>
      </c>
      <c r="U15" s="258" t="s">
        <v>459</v>
      </c>
      <c r="V15" s="7" t="s">
        <v>460</v>
      </c>
      <c r="W15" s="3" t="s">
        <v>461</v>
      </c>
    </row>
    <row r="16" spans="1:23" s="53" customFormat="1" ht="120" customHeight="1" x14ac:dyDescent="0.2">
      <c r="A16" s="59"/>
      <c r="B16" s="1077" t="s">
        <v>969</v>
      </c>
      <c r="C16" s="1079" t="s">
        <v>970</v>
      </c>
      <c r="D16" s="259">
        <v>1</v>
      </c>
      <c r="E16" s="260" t="s">
        <v>971</v>
      </c>
      <c r="F16" s="553" t="s">
        <v>463</v>
      </c>
      <c r="G16" s="23" t="s">
        <v>972</v>
      </c>
      <c r="H16" s="25" t="s">
        <v>973</v>
      </c>
      <c r="I16" s="261" t="s">
        <v>974</v>
      </c>
      <c r="J16" s="25" t="s">
        <v>975</v>
      </c>
      <c r="K16" s="262">
        <f>100/45</f>
        <v>2.2222222222222223</v>
      </c>
      <c r="L16" s="263"/>
      <c r="M16" s="261"/>
      <c r="N16" s="264"/>
      <c r="O16" s="263"/>
      <c r="P16" s="265">
        <f>K16/2</f>
        <v>1.1111111111111112</v>
      </c>
      <c r="Q16" s="264"/>
      <c r="R16" s="263"/>
      <c r="S16" s="261"/>
      <c r="T16" s="264"/>
      <c r="U16" s="260"/>
      <c r="V16" s="265">
        <v>1.1111111111111112</v>
      </c>
      <c r="W16" s="264"/>
    </row>
    <row r="17" spans="1:23" s="53" customFormat="1" ht="123.75" customHeight="1" x14ac:dyDescent="0.2">
      <c r="A17" s="59"/>
      <c r="B17" s="1070"/>
      <c r="C17" s="1080"/>
      <c r="D17" s="267">
        <v>2</v>
      </c>
      <c r="E17" s="268">
        <v>2.2222222222222223</v>
      </c>
      <c r="F17" s="554" t="s">
        <v>463</v>
      </c>
      <c r="G17" s="23" t="s">
        <v>972</v>
      </c>
      <c r="H17" s="29" t="s">
        <v>976</v>
      </c>
      <c r="I17" s="29" t="s">
        <v>977</v>
      </c>
      <c r="J17" s="29" t="s">
        <v>975</v>
      </c>
      <c r="K17" s="269">
        <v>2.2222222222222223</v>
      </c>
      <c r="L17" s="27"/>
      <c r="M17" s="270">
        <f>K17/4</f>
        <v>0.55555555555555558</v>
      </c>
      <c r="N17" s="271"/>
      <c r="O17" s="27"/>
      <c r="P17" s="270">
        <v>0.55555555555555558</v>
      </c>
      <c r="Q17" s="271"/>
      <c r="R17" s="27"/>
      <c r="S17" s="270">
        <v>0.55555555555555558</v>
      </c>
      <c r="T17" s="271"/>
      <c r="U17" s="272"/>
      <c r="V17" s="270">
        <v>0.55555555555555558</v>
      </c>
      <c r="W17" s="273"/>
    </row>
    <row r="18" spans="1:23" s="53" customFormat="1" ht="92.25" customHeight="1" x14ac:dyDescent="0.2">
      <c r="A18" s="59"/>
      <c r="B18" s="1070"/>
      <c r="C18" s="1079" t="s">
        <v>978</v>
      </c>
      <c r="D18" s="259">
        <v>1</v>
      </c>
      <c r="E18" s="260" t="s">
        <v>971</v>
      </c>
      <c r="F18" s="553" t="s">
        <v>463</v>
      </c>
      <c r="G18" s="23" t="s">
        <v>972</v>
      </c>
      <c r="H18" s="25" t="s">
        <v>979</v>
      </c>
      <c r="I18" s="25" t="s">
        <v>980</v>
      </c>
      <c r="J18" s="25" t="s">
        <v>975</v>
      </c>
      <c r="K18" s="262">
        <v>2.2222222222222223</v>
      </c>
      <c r="L18" s="23"/>
      <c r="M18" s="25"/>
      <c r="N18" s="259"/>
      <c r="O18" s="23"/>
      <c r="P18" s="265">
        <f>K18/2</f>
        <v>1.1111111111111112</v>
      </c>
      <c r="Q18" s="259"/>
      <c r="R18" s="23"/>
      <c r="S18" s="25"/>
      <c r="T18" s="259"/>
      <c r="U18" s="274">
        <v>1.1111111111111112</v>
      </c>
      <c r="V18" s="25"/>
      <c r="W18" s="275"/>
    </row>
    <row r="19" spans="1:23" s="53" customFormat="1" ht="96" customHeight="1" x14ac:dyDescent="0.2">
      <c r="A19" s="59"/>
      <c r="B19" s="1070"/>
      <c r="C19" s="1081"/>
      <c r="D19" s="276">
        <v>2</v>
      </c>
      <c r="E19" s="126" t="s">
        <v>971</v>
      </c>
      <c r="F19" s="555" t="s">
        <v>463</v>
      </c>
      <c r="G19" s="23" t="s">
        <v>972</v>
      </c>
      <c r="H19" s="8" t="s">
        <v>981</v>
      </c>
      <c r="I19" s="8" t="s">
        <v>982</v>
      </c>
      <c r="J19" s="8" t="s">
        <v>975</v>
      </c>
      <c r="K19" s="277">
        <v>2.2222222222222223</v>
      </c>
      <c r="L19" s="278"/>
      <c r="M19" s="88"/>
      <c r="N19" s="279">
        <f>K19/2</f>
        <v>1.1111111111111112</v>
      </c>
      <c r="O19" s="26"/>
      <c r="P19" s="8"/>
      <c r="Q19" s="280"/>
      <c r="R19" s="26"/>
      <c r="S19" s="8"/>
      <c r="T19" s="280"/>
      <c r="U19" s="185"/>
      <c r="V19" s="281">
        <v>1.0869565217391304</v>
      </c>
      <c r="W19" s="282"/>
    </row>
    <row r="20" spans="1:23" s="53" customFormat="1" ht="83.25" customHeight="1" x14ac:dyDescent="0.2">
      <c r="A20" s="59"/>
      <c r="B20" s="1070"/>
      <c r="C20" s="1081"/>
      <c r="D20" s="280">
        <v>3</v>
      </c>
      <c r="E20" s="126" t="s">
        <v>971</v>
      </c>
      <c r="F20" s="555" t="s">
        <v>463</v>
      </c>
      <c r="G20" s="23" t="s">
        <v>972</v>
      </c>
      <c r="H20" s="8" t="s">
        <v>983</v>
      </c>
      <c r="I20" s="8" t="s">
        <v>984</v>
      </c>
      <c r="J20" s="8" t="s">
        <v>975</v>
      </c>
      <c r="K20" s="277">
        <v>2.2222222222222223</v>
      </c>
      <c r="L20" s="26"/>
      <c r="M20" s="88"/>
      <c r="N20" s="280"/>
      <c r="O20" s="283">
        <f>K20/2</f>
        <v>1.1111111111111112</v>
      </c>
      <c r="P20" s="8"/>
      <c r="Q20" s="280"/>
      <c r="R20" s="278"/>
      <c r="S20" s="88"/>
      <c r="T20" s="280"/>
      <c r="U20" s="284">
        <v>1.1111111111111112</v>
      </c>
      <c r="V20" s="8"/>
      <c r="W20" s="282"/>
    </row>
    <row r="21" spans="1:23" s="53" customFormat="1" ht="108" customHeight="1" x14ac:dyDescent="0.2">
      <c r="A21" s="59"/>
      <c r="B21" s="1078"/>
      <c r="C21" s="1080"/>
      <c r="D21" s="271">
        <v>4</v>
      </c>
      <c r="E21" s="268" t="s">
        <v>971</v>
      </c>
      <c r="F21" s="554" t="s">
        <v>463</v>
      </c>
      <c r="G21" s="23" t="s">
        <v>972</v>
      </c>
      <c r="H21" s="29" t="s">
        <v>985</v>
      </c>
      <c r="I21" s="29" t="s">
        <v>986</v>
      </c>
      <c r="J21" s="29" t="s">
        <v>975</v>
      </c>
      <c r="K21" s="269">
        <v>2.2222222222222223</v>
      </c>
      <c r="L21" s="27"/>
      <c r="M21" s="285"/>
      <c r="N21" s="286"/>
      <c r="O21" s="287">
        <f>K21/2</f>
        <v>1.1111111111111112</v>
      </c>
      <c r="P21" s="29"/>
      <c r="Q21" s="271"/>
      <c r="R21" s="288"/>
      <c r="S21" s="270">
        <v>1.1111111111111112</v>
      </c>
      <c r="T21" s="286"/>
      <c r="U21" s="272"/>
      <c r="V21" s="29"/>
      <c r="W21" s="273"/>
    </row>
    <row r="22" spans="1:23" s="53" customFormat="1" ht="69" customHeight="1" x14ac:dyDescent="0.2">
      <c r="A22" s="59"/>
      <c r="B22" s="1082" t="s">
        <v>987</v>
      </c>
      <c r="C22" s="1083" t="s">
        <v>988</v>
      </c>
      <c r="D22" s="259">
        <v>1</v>
      </c>
      <c r="E22" s="289" t="s">
        <v>989</v>
      </c>
      <c r="F22" s="556" t="s">
        <v>769</v>
      </c>
      <c r="G22" s="23" t="s">
        <v>972</v>
      </c>
      <c r="H22" s="25" t="s">
        <v>990</v>
      </c>
      <c r="I22" s="25" t="s">
        <v>991</v>
      </c>
      <c r="J22" s="25" t="s">
        <v>992</v>
      </c>
      <c r="K22" s="262">
        <v>2.2222222222222223</v>
      </c>
      <c r="L22" s="291">
        <f>K22/12</f>
        <v>0.1851851851851852</v>
      </c>
      <c r="M22" s="265">
        <v>0.1851851851851852</v>
      </c>
      <c r="N22" s="292">
        <v>0.1851851851851852</v>
      </c>
      <c r="O22" s="291">
        <v>0.1851851851851852</v>
      </c>
      <c r="P22" s="265">
        <v>0.1851851851851852</v>
      </c>
      <c r="Q22" s="292">
        <v>0.1851851851851852</v>
      </c>
      <c r="R22" s="291">
        <v>0.1851851851851852</v>
      </c>
      <c r="S22" s="265">
        <v>0.1851851851851852</v>
      </c>
      <c r="T22" s="292">
        <v>0.1851851851851852</v>
      </c>
      <c r="U22" s="274">
        <v>0.1851851851851852</v>
      </c>
      <c r="V22" s="265">
        <v>0.1851851851851852</v>
      </c>
      <c r="W22" s="292">
        <v>0.1851851851851852</v>
      </c>
    </row>
    <row r="23" spans="1:23" s="53" customFormat="1" ht="86.25" customHeight="1" x14ac:dyDescent="0.2">
      <c r="A23" s="59"/>
      <c r="B23" s="1082"/>
      <c r="C23" s="1084"/>
      <c r="D23" s="271">
        <v>2</v>
      </c>
      <c r="E23" s="272" t="s">
        <v>989</v>
      </c>
      <c r="F23" s="557" t="s">
        <v>769</v>
      </c>
      <c r="G23" s="23" t="s">
        <v>972</v>
      </c>
      <c r="H23" s="29" t="s">
        <v>993</v>
      </c>
      <c r="I23" s="29" t="s">
        <v>994</v>
      </c>
      <c r="J23" s="29" t="s">
        <v>992</v>
      </c>
      <c r="K23" s="269">
        <v>2.2222222222222223</v>
      </c>
      <c r="L23" s="27"/>
      <c r="M23" s="29"/>
      <c r="N23" s="293">
        <f>K23/4</f>
        <v>0.55555555555555558</v>
      </c>
      <c r="O23" s="27"/>
      <c r="P23" s="29"/>
      <c r="Q23" s="293">
        <v>0.55555555555555558</v>
      </c>
      <c r="R23" s="27"/>
      <c r="S23" s="29"/>
      <c r="T23" s="293">
        <v>0.55555555555555558</v>
      </c>
      <c r="U23" s="272"/>
      <c r="V23" s="29"/>
      <c r="W23" s="293">
        <v>0.55555555555555558</v>
      </c>
    </row>
    <row r="24" spans="1:23" s="53" customFormat="1" ht="110.25" customHeight="1" x14ac:dyDescent="0.2">
      <c r="A24" s="59"/>
      <c r="B24" s="1082"/>
      <c r="C24" s="1083" t="s">
        <v>995</v>
      </c>
      <c r="D24" s="259">
        <v>1</v>
      </c>
      <c r="E24" s="289" t="s">
        <v>768</v>
      </c>
      <c r="F24" s="556" t="s">
        <v>769</v>
      </c>
      <c r="G24" s="23" t="s">
        <v>972</v>
      </c>
      <c r="H24" s="25" t="s">
        <v>996</v>
      </c>
      <c r="I24" s="191" t="s">
        <v>997</v>
      </c>
      <c r="J24" s="25" t="s">
        <v>998</v>
      </c>
      <c r="K24" s="262">
        <v>2.2222222222222223</v>
      </c>
      <c r="L24" s="23"/>
      <c r="M24" s="25"/>
      <c r="N24" s="259"/>
      <c r="O24" s="23"/>
      <c r="P24" s="294">
        <f>K24</f>
        <v>2.2222222222222223</v>
      </c>
      <c r="Q24" s="259"/>
      <c r="R24" s="23"/>
      <c r="S24" s="25"/>
      <c r="T24" s="259"/>
      <c r="U24" s="289"/>
      <c r="V24" s="25"/>
      <c r="W24" s="259"/>
    </row>
    <row r="25" spans="1:23" s="53" customFormat="1" ht="69" customHeight="1" x14ac:dyDescent="0.2">
      <c r="A25" s="59"/>
      <c r="B25" s="1082"/>
      <c r="C25" s="1085"/>
      <c r="D25" s="280">
        <v>2</v>
      </c>
      <c r="E25" s="185" t="s">
        <v>768</v>
      </c>
      <c r="F25" s="558" t="s">
        <v>769</v>
      </c>
      <c r="G25" s="23" t="s">
        <v>972</v>
      </c>
      <c r="H25" s="8" t="s">
        <v>999</v>
      </c>
      <c r="I25" s="66" t="s">
        <v>1000</v>
      </c>
      <c r="J25" s="8" t="s">
        <v>998</v>
      </c>
      <c r="K25" s="277">
        <v>2.2222222222222223</v>
      </c>
      <c r="L25" s="26"/>
      <c r="M25" s="96"/>
      <c r="N25" s="295">
        <f>K25/4</f>
        <v>0.55555555555555558</v>
      </c>
      <c r="O25" s="26"/>
      <c r="P25" s="296"/>
      <c r="Q25" s="295">
        <v>0.55555555555555558</v>
      </c>
      <c r="R25" s="26"/>
      <c r="S25" s="296"/>
      <c r="T25" s="295">
        <v>0.55555555555555558</v>
      </c>
      <c r="U25" s="185"/>
      <c r="V25" s="296"/>
      <c r="W25" s="295">
        <v>0.55555555555555558</v>
      </c>
    </row>
    <row r="26" spans="1:23" s="53" customFormat="1" ht="119.25" customHeight="1" x14ac:dyDescent="0.2">
      <c r="A26" s="59"/>
      <c r="B26" s="1082"/>
      <c r="C26" s="1085"/>
      <c r="D26" s="280">
        <v>3</v>
      </c>
      <c r="E26" s="185" t="s">
        <v>768</v>
      </c>
      <c r="F26" s="558" t="s">
        <v>769</v>
      </c>
      <c r="G26" s="23" t="s">
        <v>972</v>
      </c>
      <c r="H26" s="8" t="s">
        <v>1001</v>
      </c>
      <c r="I26" s="8" t="s">
        <v>1002</v>
      </c>
      <c r="J26" s="8" t="s">
        <v>998</v>
      </c>
      <c r="K26" s="277">
        <v>2.2222222222222223</v>
      </c>
      <c r="L26" s="278"/>
      <c r="M26" s="88"/>
      <c r="N26" s="297"/>
      <c r="O26" s="278"/>
      <c r="P26" s="298">
        <f>K26/2</f>
        <v>1.1111111111111112</v>
      </c>
      <c r="Q26" s="297"/>
      <c r="R26" s="278"/>
      <c r="S26" s="88"/>
      <c r="T26" s="297"/>
      <c r="U26" s="299"/>
      <c r="V26" s="298">
        <f>K26/2</f>
        <v>1.1111111111111112</v>
      </c>
      <c r="W26" s="280"/>
    </row>
    <row r="27" spans="1:23" s="53" customFormat="1" ht="124.5" customHeight="1" x14ac:dyDescent="0.2">
      <c r="A27" s="59"/>
      <c r="B27" s="1082"/>
      <c r="C27" s="1086"/>
      <c r="D27" s="408">
        <v>4</v>
      </c>
      <c r="E27" s="572" t="s">
        <v>1003</v>
      </c>
      <c r="F27" s="573" t="s">
        <v>750</v>
      </c>
      <c r="G27" s="159" t="s">
        <v>1004</v>
      </c>
      <c r="H27" s="160" t="s">
        <v>1005</v>
      </c>
      <c r="I27" s="160" t="s">
        <v>1006</v>
      </c>
      <c r="J27" s="30" t="s">
        <v>1007</v>
      </c>
      <c r="K27" s="269">
        <v>2.2222222222222223</v>
      </c>
      <c r="L27" s="302">
        <f>K27/12</f>
        <v>0.1851851851851852</v>
      </c>
      <c r="M27" s="303">
        <v>0.1851851851851852</v>
      </c>
      <c r="N27" s="293">
        <v>0.1851851851851852</v>
      </c>
      <c r="O27" s="302">
        <v>0.1851851851851852</v>
      </c>
      <c r="P27" s="303">
        <v>0.1851851851851852</v>
      </c>
      <c r="Q27" s="293">
        <v>0.1851851851851852</v>
      </c>
      <c r="R27" s="302">
        <v>0.1851851851851852</v>
      </c>
      <c r="S27" s="303">
        <v>0.1851851851851852</v>
      </c>
      <c r="T27" s="293">
        <v>0.1851851851851852</v>
      </c>
      <c r="U27" s="304">
        <v>0.1851851851851852</v>
      </c>
      <c r="V27" s="303">
        <v>0.1851851851851852</v>
      </c>
      <c r="W27" s="293">
        <v>0.1851851851851852</v>
      </c>
    </row>
    <row r="28" spans="1:23" s="53" customFormat="1" ht="69" customHeight="1" thickBot="1" x14ac:dyDescent="0.25">
      <c r="A28" s="59"/>
      <c r="B28" s="1087" t="s">
        <v>1008</v>
      </c>
      <c r="C28" s="8" t="s">
        <v>1009</v>
      </c>
      <c r="D28" s="8">
        <v>1</v>
      </c>
      <c r="E28" s="8" t="s">
        <v>921</v>
      </c>
      <c r="F28" s="8" t="s">
        <v>927</v>
      </c>
      <c r="G28" s="8" t="s">
        <v>1010</v>
      </c>
      <c r="H28" s="8" t="s">
        <v>1011</v>
      </c>
      <c r="I28" s="8" t="s">
        <v>1012</v>
      </c>
      <c r="J28" s="8" t="s">
        <v>1013</v>
      </c>
      <c r="K28" s="307">
        <v>2.2222222222222223</v>
      </c>
      <c r="L28" s="305"/>
      <c r="M28" s="308"/>
      <c r="N28" s="309">
        <f>K28*15%</f>
        <v>0.33333333333333331</v>
      </c>
      <c r="O28" s="310"/>
      <c r="P28" s="308"/>
      <c r="Q28" s="309">
        <f>K28*25%</f>
        <v>0.55555555555555558</v>
      </c>
      <c r="R28" s="310"/>
      <c r="S28" s="308"/>
      <c r="T28" s="309">
        <f>K28*30%</f>
        <v>0.66666666666666663</v>
      </c>
      <c r="U28" s="311"/>
      <c r="V28" s="308"/>
      <c r="W28" s="309">
        <f>K28*30%</f>
        <v>0.66666666666666663</v>
      </c>
    </row>
    <row r="29" spans="1:23" s="53" customFormat="1" ht="94.5" customHeight="1" x14ac:dyDescent="0.2">
      <c r="A29" s="59"/>
      <c r="B29" s="1082"/>
      <c r="C29" s="1082" t="s">
        <v>1014</v>
      </c>
      <c r="D29" s="574">
        <v>1</v>
      </c>
      <c r="E29" s="575" t="s">
        <v>1015</v>
      </c>
      <c r="F29" s="576" t="s">
        <v>750</v>
      </c>
      <c r="G29" s="568" t="s">
        <v>1016</v>
      </c>
      <c r="H29" s="33" t="s">
        <v>1017</v>
      </c>
      <c r="I29" s="33" t="s">
        <v>1018</v>
      </c>
      <c r="J29" s="33" t="s">
        <v>1019</v>
      </c>
      <c r="K29" s="262">
        <v>2.2222222222222223</v>
      </c>
      <c r="L29" s="23"/>
      <c r="M29" s="312"/>
      <c r="N29" s="313"/>
      <c r="O29" s="314"/>
      <c r="P29" s="312"/>
      <c r="Q29" s="315">
        <f>K29/2</f>
        <v>1.1111111111111112</v>
      </c>
      <c r="R29" s="314"/>
      <c r="S29" s="312"/>
      <c r="T29" s="313"/>
      <c r="U29" s="316"/>
      <c r="V29" s="294">
        <v>1.1111111111111112</v>
      </c>
      <c r="W29" s="313"/>
    </row>
    <row r="30" spans="1:23" s="53" customFormat="1" ht="93.75" customHeight="1" x14ac:dyDescent="0.2">
      <c r="A30" s="59"/>
      <c r="B30" s="1082"/>
      <c r="C30" s="1082"/>
      <c r="D30" s="407">
        <v>2</v>
      </c>
      <c r="E30" s="185" t="s">
        <v>1015</v>
      </c>
      <c r="F30" s="184" t="s">
        <v>750</v>
      </c>
      <c r="G30" s="26" t="s">
        <v>1016</v>
      </c>
      <c r="H30" s="8" t="s">
        <v>1020</v>
      </c>
      <c r="I30" s="8" t="s">
        <v>1021</v>
      </c>
      <c r="J30" s="8" t="s">
        <v>1019</v>
      </c>
      <c r="K30" s="277">
        <v>2.2222222222222223</v>
      </c>
      <c r="L30" s="26"/>
      <c r="M30" s="92"/>
      <c r="N30" s="317"/>
      <c r="O30" s="318"/>
      <c r="P30" s="92"/>
      <c r="Q30" s="317"/>
      <c r="R30" s="319">
        <f>K30</f>
        <v>2.2222222222222223</v>
      </c>
      <c r="S30" s="92"/>
      <c r="T30" s="317"/>
      <c r="U30" s="320"/>
      <c r="V30" s="92"/>
      <c r="W30" s="317"/>
    </row>
    <row r="31" spans="1:23" s="53" customFormat="1" ht="99.75" customHeight="1" x14ac:dyDescent="0.2">
      <c r="A31" s="59"/>
      <c r="B31" s="1082"/>
      <c r="C31" s="1082"/>
      <c r="D31" s="407">
        <v>3</v>
      </c>
      <c r="E31" s="185" t="s">
        <v>1015</v>
      </c>
      <c r="F31" s="184" t="s">
        <v>750</v>
      </c>
      <c r="G31" s="26" t="s">
        <v>1016</v>
      </c>
      <c r="H31" s="8" t="s">
        <v>1022</v>
      </c>
      <c r="I31" s="8" t="s">
        <v>1023</v>
      </c>
      <c r="J31" s="8" t="s">
        <v>1019</v>
      </c>
      <c r="K31" s="277">
        <v>2.2222222222222223</v>
      </c>
      <c r="L31" s="26"/>
      <c r="M31" s="298">
        <f>K31/5</f>
        <v>0.44444444444444448</v>
      </c>
      <c r="N31" s="317"/>
      <c r="O31" s="319">
        <v>0.44444444444444448</v>
      </c>
      <c r="P31" s="298"/>
      <c r="Q31" s="295">
        <v>0.44444444444444448</v>
      </c>
      <c r="R31" s="319"/>
      <c r="S31" s="298">
        <v>0.44444444444444448</v>
      </c>
      <c r="T31" s="317"/>
      <c r="U31" s="321">
        <f>0.434782608695652/2</f>
        <v>0.217391304347826</v>
      </c>
      <c r="V31" s="298">
        <v>0.217391304347826</v>
      </c>
      <c r="W31" s="322"/>
    </row>
    <row r="32" spans="1:23" s="53" customFormat="1" ht="103.5" customHeight="1" x14ac:dyDescent="0.2">
      <c r="A32" s="59"/>
      <c r="B32" s="1082"/>
      <c r="C32" s="1082"/>
      <c r="D32" s="407">
        <v>4</v>
      </c>
      <c r="E32" s="185" t="s">
        <v>1015</v>
      </c>
      <c r="F32" s="184" t="s">
        <v>750</v>
      </c>
      <c r="G32" s="26" t="s">
        <v>1016</v>
      </c>
      <c r="H32" s="8" t="s">
        <v>1024</v>
      </c>
      <c r="I32" s="8" t="s">
        <v>1025</v>
      </c>
      <c r="J32" s="8" t="s">
        <v>1019</v>
      </c>
      <c r="K32" s="277">
        <v>2.2222222222222223</v>
      </c>
      <c r="L32" s="26"/>
      <c r="M32" s="92"/>
      <c r="N32" s="322"/>
      <c r="O32" s="318"/>
      <c r="P32" s="92"/>
      <c r="Q32" s="295">
        <f>K32/2</f>
        <v>1.1111111111111112</v>
      </c>
      <c r="R32" s="318"/>
      <c r="S32" s="92"/>
      <c r="T32" s="322"/>
      <c r="U32" s="320"/>
      <c r="V32" s="92"/>
      <c r="W32" s="295">
        <f>K32/2</f>
        <v>1.1111111111111112</v>
      </c>
    </row>
    <row r="33" spans="1:23" s="53" customFormat="1" ht="107.25" customHeight="1" x14ac:dyDescent="0.2">
      <c r="A33" s="59"/>
      <c r="B33" s="1082"/>
      <c r="C33" s="1082"/>
      <c r="D33" s="409">
        <v>5</v>
      </c>
      <c r="E33" s="185" t="s">
        <v>1015</v>
      </c>
      <c r="F33" s="184" t="s">
        <v>750</v>
      </c>
      <c r="G33" s="26" t="s">
        <v>1016</v>
      </c>
      <c r="H33" s="8" t="s">
        <v>1026</v>
      </c>
      <c r="I33" s="8" t="s">
        <v>1027</v>
      </c>
      <c r="J33" s="8" t="s">
        <v>1019</v>
      </c>
      <c r="K33" s="277">
        <v>2.2222222222222223</v>
      </c>
      <c r="L33" s="26"/>
      <c r="M33" s="298">
        <f>K33/5</f>
        <v>0.44444444444444448</v>
      </c>
      <c r="N33" s="317"/>
      <c r="O33" s="319">
        <v>0.44444444444444448</v>
      </c>
      <c r="P33" s="298"/>
      <c r="Q33" s="295">
        <v>0.44444444444444448</v>
      </c>
      <c r="R33" s="319"/>
      <c r="S33" s="298">
        <v>0.44444444444444448</v>
      </c>
      <c r="T33" s="317"/>
      <c r="U33" s="321">
        <f>0.434782608695652/2</f>
        <v>0.217391304347826</v>
      </c>
      <c r="V33" s="298">
        <v>0.217391304347826</v>
      </c>
      <c r="W33" s="322"/>
    </row>
    <row r="34" spans="1:23" s="53" customFormat="1" ht="88.5" customHeight="1" x14ac:dyDescent="0.2">
      <c r="A34" s="59"/>
      <c r="B34" s="1082"/>
      <c r="C34" s="1082"/>
      <c r="D34" s="407">
        <v>6</v>
      </c>
      <c r="E34" s="185" t="s">
        <v>1015</v>
      </c>
      <c r="F34" s="184" t="s">
        <v>750</v>
      </c>
      <c r="G34" s="26" t="s">
        <v>1016</v>
      </c>
      <c r="H34" s="8" t="s">
        <v>1028</v>
      </c>
      <c r="I34" s="8" t="s">
        <v>1029</v>
      </c>
      <c r="J34" s="8" t="s">
        <v>1019</v>
      </c>
      <c r="K34" s="277">
        <v>2.2222222222222223</v>
      </c>
      <c r="L34" s="26"/>
      <c r="M34" s="92"/>
      <c r="N34" s="317"/>
      <c r="O34" s="318"/>
      <c r="P34" s="92"/>
      <c r="Q34" s="317"/>
      <c r="R34" s="318"/>
      <c r="S34" s="298">
        <f>K34</f>
        <v>2.2222222222222223</v>
      </c>
      <c r="T34" s="317"/>
      <c r="U34" s="320"/>
      <c r="V34" s="92"/>
      <c r="W34" s="317"/>
    </row>
    <row r="35" spans="1:23" s="53" customFormat="1" ht="99.75" customHeight="1" thickBot="1" x14ac:dyDescent="0.25">
      <c r="A35" s="59"/>
      <c r="B35" s="1082"/>
      <c r="C35" s="1081"/>
      <c r="D35" s="349">
        <v>7</v>
      </c>
      <c r="E35" s="356" t="s">
        <v>1015</v>
      </c>
      <c r="F35" s="454" t="s">
        <v>750</v>
      </c>
      <c r="G35" s="564" t="s">
        <v>1016</v>
      </c>
      <c r="H35" s="30" t="s">
        <v>1030</v>
      </c>
      <c r="I35" s="30" t="s">
        <v>1031</v>
      </c>
      <c r="J35" s="30" t="s">
        <v>1019</v>
      </c>
      <c r="K35" s="350">
        <v>2.2222222222222223</v>
      </c>
      <c r="L35" s="27"/>
      <c r="M35" s="324"/>
      <c r="N35" s="325"/>
      <c r="O35" s="302">
        <f>K35*20%</f>
        <v>0.44444444444444448</v>
      </c>
      <c r="P35" s="324"/>
      <c r="Q35" s="325"/>
      <c r="R35" s="326"/>
      <c r="S35" s="303">
        <f>K35*40%</f>
        <v>0.88888888888888895</v>
      </c>
      <c r="T35" s="325"/>
      <c r="U35" s="327"/>
      <c r="V35" s="324"/>
      <c r="W35" s="293">
        <f>K35*40%</f>
        <v>0.88888888888888895</v>
      </c>
    </row>
    <row r="36" spans="1:23" s="53" customFormat="1" ht="111" customHeight="1" x14ac:dyDescent="0.2">
      <c r="A36" s="59"/>
      <c r="B36" s="1082"/>
      <c r="C36" s="1089" t="s">
        <v>1032</v>
      </c>
      <c r="D36" s="410">
        <v>1</v>
      </c>
      <c r="E36" s="411" t="s">
        <v>1015</v>
      </c>
      <c r="F36" s="560" t="s">
        <v>750</v>
      </c>
      <c r="G36" s="565" t="s">
        <v>1016</v>
      </c>
      <c r="H36" s="412" t="s">
        <v>1033</v>
      </c>
      <c r="I36" s="412" t="s">
        <v>1034</v>
      </c>
      <c r="J36" s="412" t="s">
        <v>1019</v>
      </c>
      <c r="K36" s="413">
        <v>2.2222222222222223</v>
      </c>
      <c r="L36" s="289"/>
      <c r="M36" s="312"/>
      <c r="N36" s="315">
        <f>K36*10%</f>
        <v>0.22222222222222224</v>
      </c>
      <c r="O36" s="314"/>
      <c r="P36" s="312"/>
      <c r="Q36" s="313"/>
      <c r="R36" s="328">
        <f>K36*40%</f>
        <v>0.88888888888888895</v>
      </c>
      <c r="S36" s="312"/>
      <c r="T36" s="313"/>
      <c r="U36" s="316"/>
      <c r="V36" s="294">
        <f>K36*50%</f>
        <v>1.1111111111111112</v>
      </c>
      <c r="W36" s="313"/>
    </row>
    <row r="37" spans="1:23" s="53" customFormat="1" ht="99.75" customHeight="1" x14ac:dyDescent="0.2">
      <c r="A37" s="59"/>
      <c r="B37" s="1082"/>
      <c r="C37" s="1090"/>
      <c r="D37" s="407">
        <v>2</v>
      </c>
      <c r="E37" s="185" t="s">
        <v>1015</v>
      </c>
      <c r="F37" s="184" t="s">
        <v>750</v>
      </c>
      <c r="G37" s="26" t="s">
        <v>1016</v>
      </c>
      <c r="H37" s="8" t="s">
        <v>1035</v>
      </c>
      <c r="I37" s="8" t="s">
        <v>1036</v>
      </c>
      <c r="J37" s="8" t="s">
        <v>1019</v>
      </c>
      <c r="K37" s="414">
        <v>2.2222222222222223</v>
      </c>
      <c r="L37" s="185"/>
      <c r="M37" s="92"/>
      <c r="N37" s="317"/>
      <c r="O37" s="329"/>
      <c r="P37" s="92"/>
      <c r="Q37" s="322"/>
      <c r="R37" s="318"/>
      <c r="S37" s="330"/>
      <c r="T37" s="317"/>
      <c r="U37" s="331"/>
      <c r="V37" s="298">
        <f>K37</f>
        <v>2.2222222222222223</v>
      </c>
      <c r="W37" s="322"/>
    </row>
    <row r="38" spans="1:23" s="53" customFormat="1" ht="99" customHeight="1" x14ac:dyDescent="0.2">
      <c r="A38" s="59"/>
      <c r="B38" s="1082"/>
      <c r="C38" s="1090"/>
      <c r="D38" s="407">
        <v>3</v>
      </c>
      <c r="E38" s="185" t="s">
        <v>1015</v>
      </c>
      <c r="F38" s="184" t="s">
        <v>750</v>
      </c>
      <c r="G38" s="26" t="s">
        <v>1016</v>
      </c>
      <c r="H38" s="8" t="s">
        <v>1037</v>
      </c>
      <c r="I38" s="8" t="s">
        <v>1038</v>
      </c>
      <c r="J38" s="8" t="s">
        <v>1019</v>
      </c>
      <c r="K38" s="414">
        <v>2.2222222222222223</v>
      </c>
      <c r="L38" s="185"/>
      <c r="M38" s="92"/>
      <c r="N38" s="322"/>
      <c r="O38" s="318"/>
      <c r="P38" s="92"/>
      <c r="Q38" s="322"/>
      <c r="R38" s="329"/>
      <c r="S38" s="92"/>
      <c r="T38" s="317"/>
      <c r="U38" s="320"/>
      <c r="V38" s="298">
        <f>K38</f>
        <v>2.2222222222222223</v>
      </c>
      <c r="W38" s="317"/>
    </row>
    <row r="39" spans="1:23" s="53" customFormat="1" ht="104.25" customHeight="1" x14ac:dyDescent="0.2">
      <c r="A39" s="59"/>
      <c r="B39" s="1082"/>
      <c r="C39" s="1090"/>
      <c r="D39" s="407">
        <v>4</v>
      </c>
      <c r="E39" s="185" t="s">
        <v>1015</v>
      </c>
      <c r="F39" s="184" t="s">
        <v>750</v>
      </c>
      <c r="G39" s="26" t="s">
        <v>1016</v>
      </c>
      <c r="H39" s="8" t="s">
        <v>1039</v>
      </c>
      <c r="I39" s="8" t="s">
        <v>1040</v>
      </c>
      <c r="J39" s="8" t="s">
        <v>1019</v>
      </c>
      <c r="K39" s="414">
        <v>2.2222222222222223</v>
      </c>
      <c r="L39" s="185"/>
      <c r="M39" s="92"/>
      <c r="N39" s="317"/>
      <c r="O39" s="319">
        <f>K39*30%</f>
        <v>0.66666666666666663</v>
      </c>
      <c r="P39" s="92"/>
      <c r="Q39" s="317"/>
      <c r="R39" s="319">
        <f>K39*30%</f>
        <v>0.66666666666666663</v>
      </c>
      <c r="S39" s="92"/>
      <c r="T39" s="317"/>
      <c r="U39" s="320"/>
      <c r="V39" s="298">
        <f>K39*40%</f>
        <v>0.88888888888888895</v>
      </c>
      <c r="W39" s="317"/>
    </row>
    <row r="40" spans="1:23" s="53" customFormat="1" ht="116.25" customHeight="1" thickBot="1" x14ac:dyDescent="0.25">
      <c r="A40" s="59"/>
      <c r="B40" s="1082"/>
      <c r="C40" s="1091"/>
      <c r="D40" s="415">
        <v>5</v>
      </c>
      <c r="E40" s="416" t="s">
        <v>1015</v>
      </c>
      <c r="F40" s="561" t="s">
        <v>750</v>
      </c>
      <c r="G40" s="566" t="s">
        <v>1016</v>
      </c>
      <c r="H40" s="417" t="s">
        <v>1041</v>
      </c>
      <c r="I40" s="417" t="s">
        <v>1042</v>
      </c>
      <c r="J40" s="417" t="s">
        <v>1019</v>
      </c>
      <c r="K40" s="418">
        <v>2.2222222222222223</v>
      </c>
      <c r="L40" s="272"/>
      <c r="M40" s="324"/>
      <c r="N40" s="325"/>
      <c r="O40" s="326"/>
      <c r="P40" s="324"/>
      <c r="Q40" s="293">
        <f>K40/2</f>
        <v>1.1111111111111112</v>
      </c>
      <c r="R40" s="326"/>
      <c r="S40" s="324"/>
      <c r="T40" s="325"/>
      <c r="U40" s="304">
        <v>1.1111111111111112</v>
      </c>
      <c r="V40" s="324"/>
      <c r="W40" s="325"/>
    </row>
    <row r="41" spans="1:23" s="53" customFormat="1" ht="152.25" customHeight="1" thickBot="1" x14ac:dyDescent="0.25">
      <c r="A41" s="59"/>
      <c r="B41" s="1088"/>
      <c r="C41" s="266" t="s">
        <v>1043</v>
      </c>
      <c r="D41" s="323">
        <v>1</v>
      </c>
      <c r="E41" s="419" t="s">
        <v>1003</v>
      </c>
      <c r="F41" s="562" t="s">
        <v>750</v>
      </c>
      <c r="G41" s="266" t="s">
        <v>1044</v>
      </c>
      <c r="H41" s="354" t="s">
        <v>1045</v>
      </c>
      <c r="I41" s="354" t="s">
        <v>1046</v>
      </c>
      <c r="J41" s="354" t="s">
        <v>1007</v>
      </c>
      <c r="K41" s="269">
        <v>2.2222222222222223</v>
      </c>
      <c r="L41" s="305"/>
      <c r="M41" s="308"/>
      <c r="N41" s="333"/>
      <c r="O41" s="310"/>
      <c r="P41" s="308"/>
      <c r="Q41" s="333"/>
      <c r="R41" s="334">
        <f>K41/2</f>
        <v>1.1111111111111112</v>
      </c>
      <c r="S41" s="308"/>
      <c r="T41" s="333"/>
      <c r="U41" s="311"/>
      <c r="V41" s="308"/>
      <c r="W41" s="309">
        <v>1.1111111111111112</v>
      </c>
    </row>
    <row r="42" spans="1:23" s="53" customFormat="1" ht="152.25" customHeight="1" x14ac:dyDescent="0.2">
      <c r="A42" s="59"/>
      <c r="B42" s="332" t="s">
        <v>1047</v>
      </c>
      <c r="C42" s="305" t="s">
        <v>1048</v>
      </c>
      <c r="D42" s="306">
        <v>1</v>
      </c>
      <c r="E42" s="300" t="s">
        <v>1003</v>
      </c>
      <c r="F42" s="559" t="s">
        <v>750</v>
      </c>
      <c r="G42" s="571" t="s">
        <v>1049</v>
      </c>
      <c r="H42" s="300" t="s">
        <v>1050</v>
      </c>
      <c r="I42" s="301" t="s">
        <v>1051</v>
      </c>
      <c r="J42" s="301" t="s">
        <v>1052</v>
      </c>
      <c r="K42" s="307">
        <v>2.2222222222222223</v>
      </c>
      <c r="L42" s="305"/>
      <c r="M42" s="308"/>
      <c r="N42" s="309">
        <f>K42/4</f>
        <v>0.55555555555555558</v>
      </c>
      <c r="O42" s="310"/>
      <c r="P42" s="308"/>
      <c r="Q42" s="309">
        <v>0.55555555555555558</v>
      </c>
      <c r="R42" s="310"/>
      <c r="S42" s="308"/>
      <c r="T42" s="309">
        <v>0.55555555555555558</v>
      </c>
      <c r="U42" s="335"/>
      <c r="V42" s="308"/>
      <c r="W42" s="309">
        <v>0.55555555555555558</v>
      </c>
    </row>
    <row r="43" spans="1:23" s="53" customFormat="1" ht="66" customHeight="1" x14ac:dyDescent="0.2">
      <c r="A43" s="59"/>
      <c r="B43" s="1092" t="s">
        <v>1053</v>
      </c>
      <c r="C43" s="1083" t="s">
        <v>1054</v>
      </c>
      <c r="D43" s="259">
        <v>1</v>
      </c>
      <c r="E43" s="289" t="s">
        <v>793</v>
      </c>
      <c r="F43" s="556" t="s">
        <v>794</v>
      </c>
      <c r="G43" s="23" t="s">
        <v>972</v>
      </c>
      <c r="H43" s="25" t="s">
        <v>1055</v>
      </c>
      <c r="I43" s="191" t="s">
        <v>1056</v>
      </c>
      <c r="J43" s="25" t="s">
        <v>975</v>
      </c>
      <c r="K43" s="262">
        <v>2.2222222222222223</v>
      </c>
      <c r="L43" s="336"/>
      <c r="M43" s="294">
        <f>K43/4</f>
        <v>0.55555555555555558</v>
      </c>
      <c r="N43" s="259"/>
      <c r="O43" s="23"/>
      <c r="P43" s="294">
        <v>0.55555555555555558</v>
      </c>
      <c r="Q43" s="259"/>
      <c r="R43" s="23"/>
      <c r="S43" s="294">
        <v>0.55555555555555558</v>
      </c>
      <c r="T43" s="259"/>
      <c r="U43" s="337">
        <v>0.55555555555555558</v>
      </c>
      <c r="V43" s="290"/>
      <c r="W43" s="338"/>
    </row>
    <row r="44" spans="1:23" s="53" customFormat="1" ht="69" customHeight="1" x14ac:dyDescent="0.2">
      <c r="A44" s="59"/>
      <c r="B44" s="1092"/>
      <c r="C44" s="1085"/>
      <c r="D44" s="280">
        <v>2</v>
      </c>
      <c r="E44" s="185" t="s">
        <v>793</v>
      </c>
      <c r="F44" s="558" t="s">
        <v>794</v>
      </c>
      <c r="G44" s="23" t="s">
        <v>972</v>
      </c>
      <c r="H44" s="8" t="s">
        <v>1057</v>
      </c>
      <c r="I44" s="66" t="s">
        <v>1058</v>
      </c>
      <c r="J44" s="8" t="s">
        <v>975</v>
      </c>
      <c r="K44" s="277">
        <v>2.2222222222222223</v>
      </c>
      <c r="L44" s="339"/>
      <c r="M44" s="340"/>
      <c r="N44" s="341"/>
      <c r="O44" s="339"/>
      <c r="P44" s="298">
        <f>K44</f>
        <v>2.2222222222222223</v>
      </c>
      <c r="Q44" s="280"/>
      <c r="R44" s="26"/>
      <c r="S44" s="96"/>
      <c r="T44" s="297"/>
      <c r="U44" s="299"/>
      <c r="V44" s="88"/>
      <c r="W44" s="297"/>
    </row>
    <row r="45" spans="1:23" s="53" customFormat="1" ht="69" customHeight="1" x14ac:dyDescent="0.2">
      <c r="A45" s="59"/>
      <c r="B45" s="1092"/>
      <c r="C45" s="1085"/>
      <c r="D45" s="280">
        <v>3</v>
      </c>
      <c r="E45" s="185" t="s">
        <v>793</v>
      </c>
      <c r="F45" s="558" t="s">
        <v>794</v>
      </c>
      <c r="G45" s="23" t="s">
        <v>972</v>
      </c>
      <c r="H45" s="8" t="s">
        <v>1059</v>
      </c>
      <c r="I45" s="66" t="s">
        <v>1058</v>
      </c>
      <c r="J45" s="8" t="s">
        <v>975</v>
      </c>
      <c r="K45" s="277">
        <v>2.2222222222222223</v>
      </c>
      <c r="L45" s="339"/>
      <c r="M45" s="340"/>
      <c r="N45" s="341"/>
      <c r="O45" s="339"/>
      <c r="P45" s="298">
        <v>2.2222222222222223</v>
      </c>
      <c r="Q45" s="280"/>
      <c r="R45" s="342"/>
      <c r="S45" s="8"/>
      <c r="T45" s="297"/>
      <c r="U45" s="299"/>
      <c r="V45" s="88"/>
      <c r="W45" s="297"/>
    </row>
    <row r="46" spans="1:23" s="53" customFormat="1" ht="69" customHeight="1" x14ac:dyDescent="0.2">
      <c r="A46" s="59"/>
      <c r="B46" s="1092"/>
      <c r="C46" s="1085"/>
      <c r="D46" s="280">
        <v>4</v>
      </c>
      <c r="E46" s="185" t="s">
        <v>793</v>
      </c>
      <c r="F46" s="558" t="s">
        <v>794</v>
      </c>
      <c r="G46" s="23" t="s">
        <v>972</v>
      </c>
      <c r="H46" s="8" t="s">
        <v>1060</v>
      </c>
      <c r="I46" s="66" t="s">
        <v>1058</v>
      </c>
      <c r="J46" s="8" t="s">
        <v>975</v>
      </c>
      <c r="K46" s="277">
        <v>2.2222222222222223</v>
      </c>
      <c r="L46" s="26"/>
      <c r="M46" s="96"/>
      <c r="N46" s="297"/>
      <c r="O46" s="278"/>
      <c r="P46" s="298">
        <v>2.2222222222222223</v>
      </c>
      <c r="Q46" s="343"/>
      <c r="R46" s="26"/>
      <c r="S46" s="96"/>
      <c r="T46" s="297"/>
      <c r="U46" s="344"/>
      <c r="V46" s="88"/>
      <c r="W46" s="297"/>
    </row>
    <row r="47" spans="1:23" s="53" customFormat="1" ht="85.5" customHeight="1" x14ac:dyDescent="0.2">
      <c r="A47" s="59"/>
      <c r="B47" s="1092"/>
      <c r="C47" s="1085"/>
      <c r="D47" s="280">
        <v>5</v>
      </c>
      <c r="E47" s="185" t="s">
        <v>793</v>
      </c>
      <c r="F47" s="558" t="s">
        <v>794</v>
      </c>
      <c r="G47" s="8" t="s">
        <v>1061</v>
      </c>
      <c r="H47" s="8" t="s">
        <v>1062</v>
      </c>
      <c r="I47" s="66" t="s">
        <v>1063</v>
      </c>
      <c r="J47" s="8" t="s">
        <v>975</v>
      </c>
      <c r="K47" s="277">
        <v>2.2222222222222223</v>
      </c>
      <c r="L47" s="319">
        <f>K47*16%</f>
        <v>0.35555555555555557</v>
      </c>
      <c r="M47" s="298"/>
      <c r="N47" s="295">
        <v>0.35555555555555557</v>
      </c>
      <c r="O47" s="319"/>
      <c r="P47" s="298">
        <v>0.35555555555555557</v>
      </c>
      <c r="Q47" s="295"/>
      <c r="R47" s="319">
        <v>0.35555555555555557</v>
      </c>
      <c r="S47" s="298"/>
      <c r="T47" s="295">
        <f>K47*18%</f>
        <v>0.4</v>
      </c>
      <c r="U47" s="321"/>
      <c r="V47" s="298">
        <v>0.4</v>
      </c>
      <c r="W47" s="295"/>
    </row>
    <row r="48" spans="1:23" s="53" customFormat="1" ht="69" customHeight="1" x14ac:dyDescent="0.2">
      <c r="A48" s="59"/>
      <c r="B48" s="1092"/>
      <c r="C48" s="1085"/>
      <c r="D48" s="280">
        <v>6</v>
      </c>
      <c r="E48" s="185" t="s">
        <v>793</v>
      </c>
      <c r="F48" s="558" t="s">
        <v>794</v>
      </c>
      <c r="G48" s="8" t="s">
        <v>1061</v>
      </c>
      <c r="H48" s="8" t="s">
        <v>1064</v>
      </c>
      <c r="I48" s="8" t="s">
        <v>1065</v>
      </c>
      <c r="J48" s="8" t="s">
        <v>975</v>
      </c>
      <c r="K48" s="277">
        <v>2.2222222222222223</v>
      </c>
      <c r="L48" s="278"/>
      <c r="M48" s="88"/>
      <c r="N48" s="297"/>
      <c r="O48" s="278"/>
      <c r="P48" s="88"/>
      <c r="Q48" s="297"/>
      <c r="R48" s="278"/>
      <c r="S48" s="88"/>
      <c r="T48" s="297"/>
      <c r="U48" s="321">
        <f>K48</f>
        <v>2.2222222222222223</v>
      </c>
      <c r="V48" s="88"/>
      <c r="W48" s="297"/>
    </row>
    <row r="49" spans="1:25" s="53" customFormat="1" ht="69" customHeight="1" x14ac:dyDescent="0.2">
      <c r="A49" s="59"/>
      <c r="B49" s="1092"/>
      <c r="C49" s="1084"/>
      <c r="D49" s="271">
        <v>7</v>
      </c>
      <c r="E49" s="272" t="s">
        <v>793</v>
      </c>
      <c r="F49" s="557" t="s">
        <v>794</v>
      </c>
      <c r="G49" s="8" t="s">
        <v>1061</v>
      </c>
      <c r="H49" s="30" t="s">
        <v>1066</v>
      </c>
      <c r="I49" s="29" t="s">
        <v>1067</v>
      </c>
      <c r="J49" s="29" t="s">
        <v>975</v>
      </c>
      <c r="K49" s="269">
        <v>2.2222222222222223</v>
      </c>
      <c r="L49" s="27"/>
      <c r="M49" s="345"/>
      <c r="N49" s="271"/>
      <c r="O49" s="27"/>
      <c r="P49" s="346"/>
      <c r="Q49" s="347"/>
      <c r="R49" s="288"/>
      <c r="S49" s="345"/>
      <c r="T49" s="286"/>
      <c r="U49" s="348"/>
      <c r="V49" s="119"/>
      <c r="W49" s="293">
        <f>K49</f>
        <v>2.2222222222222223</v>
      </c>
    </row>
    <row r="50" spans="1:25" s="53" customFormat="1" ht="69" customHeight="1" x14ac:dyDescent="0.2">
      <c r="A50" s="59"/>
      <c r="B50" s="1069" t="s">
        <v>1068</v>
      </c>
      <c r="C50" s="1072" t="s">
        <v>1068</v>
      </c>
      <c r="D50" s="259">
        <v>1</v>
      </c>
      <c r="E50" s="289" t="s">
        <v>1068</v>
      </c>
      <c r="F50" s="556" t="s">
        <v>1069</v>
      </c>
      <c r="G50" s="8" t="s">
        <v>1070</v>
      </c>
      <c r="H50" s="355" t="s">
        <v>1071</v>
      </c>
      <c r="I50" s="25" t="s">
        <v>1072</v>
      </c>
      <c r="J50" s="25" t="s">
        <v>1073</v>
      </c>
      <c r="K50" s="262">
        <v>2.2222222222222223</v>
      </c>
      <c r="L50" s="23"/>
      <c r="M50" s="290"/>
      <c r="N50" s="315">
        <f>K50</f>
        <v>2.2222222222222223</v>
      </c>
      <c r="O50" s="351"/>
      <c r="P50" s="25"/>
      <c r="Q50" s="352"/>
      <c r="R50" s="23"/>
      <c r="S50" s="25"/>
      <c r="T50" s="259"/>
      <c r="U50" s="289"/>
      <c r="V50" s="25"/>
      <c r="W50" s="353"/>
    </row>
    <row r="51" spans="1:25" s="53" customFormat="1" ht="69" customHeight="1" x14ac:dyDescent="0.2">
      <c r="A51" s="59"/>
      <c r="B51" s="1070"/>
      <c r="C51" s="1073"/>
      <c r="D51" s="280">
        <v>2</v>
      </c>
      <c r="E51" s="185" t="s">
        <v>1068</v>
      </c>
      <c r="F51" s="558" t="s">
        <v>1069</v>
      </c>
      <c r="G51" s="8" t="s">
        <v>1070</v>
      </c>
      <c r="H51" s="355" t="s">
        <v>1074</v>
      </c>
      <c r="I51" s="8" t="s">
        <v>1075</v>
      </c>
      <c r="J51" s="8" t="s">
        <v>1076</v>
      </c>
      <c r="K51" s="277">
        <v>2.2222222222222223</v>
      </c>
      <c r="L51" s="26"/>
      <c r="M51" s="88"/>
      <c r="N51" s="341"/>
      <c r="O51" s="342"/>
      <c r="P51" s="8"/>
      <c r="Q51" s="295">
        <f>K51</f>
        <v>2.2222222222222223</v>
      </c>
      <c r="R51" s="26"/>
      <c r="S51" s="8"/>
      <c r="T51" s="280"/>
      <c r="U51" s="185"/>
      <c r="V51" s="8"/>
      <c r="W51" s="343"/>
    </row>
    <row r="52" spans="1:25" s="53" customFormat="1" ht="69" customHeight="1" x14ac:dyDescent="0.2">
      <c r="A52" s="59"/>
      <c r="B52" s="1070"/>
      <c r="C52" s="1073"/>
      <c r="D52" s="280">
        <v>3</v>
      </c>
      <c r="E52" s="185" t="s">
        <v>1068</v>
      </c>
      <c r="F52" s="558" t="s">
        <v>1069</v>
      </c>
      <c r="G52" s="8" t="s">
        <v>1070</v>
      </c>
      <c r="H52" s="355" t="s">
        <v>1077</v>
      </c>
      <c r="I52" s="8" t="s">
        <v>1078</v>
      </c>
      <c r="J52" s="8" t="s">
        <v>1073</v>
      </c>
      <c r="K52" s="277">
        <v>2.2222222222222223</v>
      </c>
      <c r="L52" s="26"/>
      <c r="M52" s="88"/>
      <c r="N52" s="341"/>
      <c r="O52" s="342"/>
      <c r="P52" s="8"/>
      <c r="Q52" s="295">
        <f>K52</f>
        <v>2.2222222222222223</v>
      </c>
      <c r="R52" s="26"/>
      <c r="S52" s="8"/>
      <c r="T52" s="280"/>
      <c r="U52" s="185"/>
      <c r="V52" s="8"/>
      <c r="W52" s="343"/>
    </row>
    <row r="53" spans="1:25" ht="69" customHeight="1" x14ac:dyDescent="0.2">
      <c r="A53" s="59"/>
      <c r="B53" s="1070"/>
      <c r="C53" s="1073"/>
      <c r="D53" s="280">
        <v>4</v>
      </c>
      <c r="E53" s="185" t="s">
        <v>1068</v>
      </c>
      <c r="F53" s="558" t="s">
        <v>1069</v>
      </c>
      <c r="G53" s="35" t="s">
        <v>1070</v>
      </c>
      <c r="H53" s="355" t="s">
        <v>1079</v>
      </c>
      <c r="I53" s="8" t="s">
        <v>1080</v>
      </c>
      <c r="J53" s="8" t="s">
        <v>1073</v>
      </c>
      <c r="K53" s="277">
        <v>2.2222222222222223</v>
      </c>
      <c r="L53" s="26"/>
      <c r="M53" s="88"/>
      <c r="N53" s="341"/>
      <c r="O53" s="342"/>
      <c r="P53" s="96"/>
      <c r="Q53" s="295">
        <f>K53</f>
        <v>2.2222222222222223</v>
      </c>
      <c r="R53" s="26"/>
      <c r="S53" s="8"/>
      <c r="T53" s="280"/>
      <c r="U53" s="185"/>
      <c r="V53" s="8"/>
      <c r="W53" s="343"/>
    </row>
    <row r="54" spans="1:25" ht="69" customHeight="1" x14ac:dyDescent="0.2">
      <c r="A54" s="59"/>
      <c r="B54" s="1070"/>
      <c r="C54" s="1073"/>
      <c r="D54" s="280">
        <v>5</v>
      </c>
      <c r="E54" s="185" t="s">
        <v>1068</v>
      </c>
      <c r="F54" s="558" t="s">
        <v>1069</v>
      </c>
      <c r="G54" s="35" t="s">
        <v>1070</v>
      </c>
      <c r="H54" s="355" t="s">
        <v>1081</v>
      </c>
      <c r="I54" s="8" t="s">
        <v>1078</v>
      </c>
      <c r="J54" s="8" t="s">
        <v>1073</v>
      </c>
      <c r="K54" s="277">
        <v>2.2222222222222223</v>
      </c>
      <c r="L54" s="26"/>
      <c r="M54" s="88"/>
      <c r="N54" s="341"/>
      <c r="O54" s="342"/>
      <c r="P54" s="8"/>
      <c r="Q54" s="295">
        <f>K54</f>
        <v>2.2222222222222223</v>
      </c>
      <c r="R54" s="26"/>
      <c r="S54" s="8"/>
      <c r="T54" s="280"/>
      <c r="U54" s="185"/>
      <c r="V54" s="8"/>
      <c r="W54" s="343"/>
    </row>
    <row r="55" spans="1:25" ht="69" customHeight="1" x14ac:dyDescent="0.2">
      <c r="A55" s="59"/>
      <c r="B55" s="1070"/>
      <c r="C55" s="1073"/>
      <c r="D55" s="280">
        <v>6</v>
      </c>
      <c r="E55" s="185" t="s">
        <v>1068</v>
      </c>
      <c r="F55" s="558" t="s">
        <v>1069</v>
      </c>
      <c r="G55" s="35" t="s">
        <v>1070</v>
      </c>
      <c r="H55" s="355" t="s">
        <v>1082</v>
      </c>
      <c r="I55" s="8" t="s">
        <v>1083</v>
      </c>
      <c r="J55" s="8" t="s">
        <v>1073</v>
      </c>
      <c r="K55" s="277">
        <v>2.2222222222222223</v>
      </c>
      <c r="L55" s="26"/>
      <c r="M55" s="88"/>
      <c r="N55" s="295">
        <f>K55/2</f>
        <v>1.1111111111111112</v>
      </c>
      <c r="O55" s="342"/>
      <c r="P55" s="8"/>
      <c r="Q55" s="295">
        <f>K55/2</f>
        <v>1.1111111111111112</v>
      </c>
      <c r="R55" s="26"/>
      <c r="S55" s="8"/>
      <c r="T55" s="280"/>
      <c r="U55" s="185"/>
      <c r="V55" s="8"/>
      <c r="W55" s="343"/>
    </row>
    <row r="56" spans="1:25" ht="84" customHeight="1" x14ac:dyDescent="0.2">
      <c r="A56" s="59"/>
      <c r="B56" s="1070"/>
      <c r="C56" s="1073"/>
      <c r="D56" s="280">
        <v>7</v>
      </c>
      <c r="E56" s="185" t="s">
        <v>1068</v>
      </c>
      <c r="F56" s="558" t="s">
        <v>1069</v>
      </c>
      <c r="G56" s="35" t="s">
        <v>1070</v>
      </c>
      <c r="H56" s="355" t="s">
        <v>1084</v>
      </c>
      <c r="I56" s="8" t="s">
        <v>1085</v>
      </c>
      <c r="J56" s="8" t="s">
        <v>1073</v>
      </c>
      <c r="K56" s="277">
        <v>2.2222222222222223</v>
      </c>
      <c r="L56" s="26"/>
      <c r="M56" s="88"/>
      <c r="N56" s="341"/>
      <c r="O56" s="342"/>
      <c r="P56" s="8"/>
      <c r="Q56" s="295">
        <f>K56/2</f>
        <v>1.1111111111111112</v>
      </c>
      <c r="R56" s="26"/>
      <c r="S56" s="8"/>
      <c r="T56" s="280"/>
      <c r="U56" s="185"/>
      <c r="V56" s="8"/>
      <c r="W56" s="295">
        <v>1.1111111111111112</v>
      </c>
    </row>
    <row r="57" spans="1:25" ht="93" customHeight="1" x14ac:dyDescent="0.2">
      <c r="A57" s="59"/>
      <c r="B57" s="1070"/>
      <c r="C57" s="1073"/>
      <c r="D57" s="280">
        <v>8</v>
      </c>
      <c r="E57" s="185" t="s">
        <v>1068</v>
      </c>
      <c r="F57" s="558" t="s">
        <v>1069</v>
      </c>
      <c r="G57" s="35" t="s">
        <v>1070</v>
      </c>
      <c r="H57" s="355" t="s">
        <v>1086</v>
      </c>
      <c r="I57" s="8" t="s">
        <v>1087</v>
      </c>
      <c r="J57" s="8" t="s">
        <v>1073</v>
      </c>
      <c r="K57" s="277">
        <v>2.2222222222222223</v>
      </c>
      <c r="L57" s="26"/>
      <c r="M57" s="298"/>
      <c r="N57" s="295">
        <v>1.1111111111111112</v>
      </c>
      <c r="O57" s="319"/>
      <c r="P57" s="298"/>
      <c r="Q57" s="295">
        <v>1.1111111111111112</v>
      </c>
      <c r="R57" s="319"/>
      <c r="S57" s="8"/>
      <c r="T57" s="280"/>
      <c r="U57" s="185"/>
      <c r="V57" s="8"/>
      <c r="W57" s="343"/>
    </row>
    <row r="58" spans="1:25" ht="69" customHeight="1" x14ac:dyDescent="0.2">
      <c r="A58" s="59"/>
      <c r="B58" s="1070"/>
      <c r="C58" s="1073"/>
      <c r="D58" s="408">
        <v>9</v>
      </c>
      <c r="E58" s="356" t="s">
        <v>1068</v>
      </c>
      <c r="F58" s="569" t="s">
        <v>1069</v>
      </c>
      <c r="G58" s="35" t="s">
        <v>1070</v>
      </c>
      <c r="H58" s="355" t="s">
        <v>1088</v>
      </c>
      <c r="I58" s="8" t="s">
        <v>1087</v>
      </c>
      <c r="J58" s="8" t="s">
        <v>1073</v>
      </c>
      <c r="K58" s="350">
        <v>2.2222222222222223</v>
      </c>
      <c r="L58" s="26"/>
      <c r="M58" s="298"/>
      <c r="N58" s="295">
        <v>1.1111111111111112</v>
      </c>
      <c r="O58" s="319"/>
      <c r="P58" s="298"/>
      <c r="Q58" s="295">
        <f>K58/2</f>
        <v>1.1111111111111112</v>
      </c>
      <c r="R58" s="319"/>
      <c r="S58" s="8"/>
      <c r="T58" s="280"/>
      <c r="U58" s="185"/>
      <c r="V58" s="8"/>
      <c r="W58" s="343"/>
    </row>
    <row r="59" spans="1:25" ht="90.75" customHeight="1" x14ac:dyDescent="0.2">
      <c r="A59" s="59"/>
      <c r="B59" s="1070"/>
      <c r="C59" s="1070"/>
      <c r="D59" s="407">
        <v>10</v>
      </c>
      <c r="E59" s="185" t="s">
        <v>921</v>
      </c>
      <c r="F59" s="570" t="s">
        <v>1089</v>
      </c>
      <c r="G59" s="92" t="s">
        <v>1090</v>
      </c>
      <c r="H59" s="8" t="s">
        <v>1091</v>
      </c>
      <c r="I59" s="92" t="s">
        <v>1092</v>
      </c>
      <c r="J59" s="8" t="s">
        <v>1013</v>
      </c>
      <c r="K59" s="357">
        <v>2.2222222222222223</v>
      </c>
      <c r="L59" s="319"/>
      <c r="M59" s="298"/>
      <c r="N59" s="295">
        <f>K59*25%</f>
        <v>0.55555555555555558</v>
      </c>
      <c r="O59" s="319"/>
      <c r="P59" s="298"/>
      <c r="Q59" s="295">
        <v>0.55555555555555558</v>
      </c>
      <c r="R59" s="319"/>
      <c r="S59" s="298"/>
      <c r="T59" s="295">
        <v>0.55555555555555558</v>
      </c>
      <c r="U59" s="321"/>
      <c r="V59" s="298"/>
      <c r="W59" s="295">
        <v>0.55555555555555558</v>
      </c>
    </row>
    <row r="60" spans="1:25" ht="86.25" customHeight="1" thickBot="1" x14ac:dyDescent="0.25">
      <c r="A60" s="59"/>
      <c r="B60" s="1071"/>
      <c r="C60" s="1074"/>
      <c r="D60" s="267">
        <v>11</v>
      </c>
      <c r="E60" s="272" t="s">
        <v>921</v>
      </c>
      <c r="F60" s="563" t="s">
        <v>1089</v>
      </c>
      <c r="G60" s="567" t="s">
        <v>1090</v>
      </c>
      <c r="H60" s="29" t="s">
        <v>1093</v>
      </c>
      <c r="I60" s="324" t="s">
        <v>1092</v>
      </c>
      <c r="J60" s="29" t="s">
        <v>1013</v>
      </c>
      <c r="K60" s="358">
        <v>2.2222222222222223</v>
      </c>
      <c r="L60" s="302"/>
      <c r="M60" s="303"/>
      <c r="N60" s="293">
        <f>K60/4</f>
        <v>0.55555555555555558</v>
      </c>
      <c r="O60" s="302"/>
      <c r="P60" s="303"/>
      <c r="Q60" s="293">
        <v>0.55555555555555558</v>
      </c>
      <c r="R60" s="302"/>
      <c r="S60" s="303"/>
      <c r="T60" s="293">
        <v>0.55555555555555558</v>
      </c>
      <c r="U60" s="304"/>
      <c r="V60" s="303"/>
      <c r="W60" s="293">
        <v>0.55555555555555558</v>
      </c>
    </row>
    <row r="61" spans="1:25" s="53" customFormat="1" ht="15" customHeight="1" x14ac:dyDescent="0.2">
      <c r="E61" s="1066" t="s">
        <v>487</v>
      </c>
      <c r="F61" s="1066"/>
      <c r="G61" s="1066"/>
      <c r="H61" s="1066"/>
      <c r="I61" s="1066"/>
      <c r="J61" s="1066"/>
      <c r="K61" s="359">
        <f>SUM(K16:K60)</f>
        <v>100.00000000000009</v>
      </c>
      <c r="L61" s="360">
        <f t="shared" ref="L61:W61" si="0">SUM(L16:L60)</f>
        <v>0.72592592592592597</v>
      </c>
      <c r="M61" s="360">
        <f t="shared" si="0"/>
        <v>2.3703703703703702</v>
      </c>
      <c r="N61" s="360">
        <f t="shared" si="0"/>
        <v>10.725925925925925</v>
      </c>
      <c r="O61" s="360">
        <f t="shared" si="0"/>
        <v>4.5925925925925934</v>
      </c>
      <c r="P61" s="360">
        <f t="shared" si="0"/>
        <v>14.059259259259258</v>
      </c>
      <c r="Q61" s="360">
        <f t="shared" si="0"/>
        <v>21.25925925925926</v>
      </c>
      <c r="R61" s="360">
        <f t="shared" si="0"/>
        <v>5.6148148148148147</v>
      </c>
      <c r="S61" s="360">
        <f t="shared" si="0"/>
        <v>6.5925925925925934</v>
      </c>
      <c r="T61" s="360">
        <f t="shared" si="0"/>
        <v>4.2148148148148143</v>
      </c>
      <c r="U61" s="360">
        <f t="shared" si="0"/>
        <v>6.9162640901771342</v>
      </c>
      <c r="V61" s="360">
        <f t="shared" si="0"/>
        <v>12.625442834138484</v>
      </c>
      <c r="W61" s="360">
        <f t="shared" si="0"/>
        <v>10.25925925925926</v>
      </c>
    </row>
    <row r="62" spans="1:25" s="53" customFormat="1" ht="13.5" thickBot="1" x14ac:dyDescent="0.25">
      <c r="E62" s="820" t="s">
        <v>488</v>
      </c>
      <c r="F62" s="820"/>
      <c r="G62" s="820"/>
      <c r="H62" s="820"/>
      <c r="I62" s="820"/>
      <c r="J62" s="820"/>
      <c r="K62" s="820"/>
      <c r="L62" s="820"/>
      <c r="M62" s="820"/>
      <c r="N62" s="820"/>
      <c r="O62" s="820"/>
      <c r="P62" s="820"/>
      <c r="Q62" s="820"/>
      <c r="R62" s="820"/>
      <c r="S62" s="820"/>
      <c r="T62" s="820"/>
      <c r="U62" s="820"/>
      <c r="V62" s="820"/>
      <c r="W62" s="820"/>
    </row>
    <row r="63" spans="1:25" s="53" customFormat="1" x14ac:dyDescent="0.2">
      <c r="F63" s="128"/>
      <c r="G63" s="251"/>
    </row>
    <row r="64" spans="1:25" s="53" customFormat="1" ht="45.75" customHeight="1" x14ac:dyDescent="0.2">
      <c r="E64" s="829" t="s">
        <v>489</v>
      </c>
      <c r="F64" s="897"/>
      <c r="G64" s="1067">
        <v>46044</v>
      </c>
      <c r="H64" s="1067"/>
      <c r="I64" s="1067"/>
      <c r="J64" s="1067"/>
      <c r="K64" s="1067"/>
      <c r="L64" s="1067"/>
      <c r="M64" s="1067"/>
      <c r="N64" s="1067"/>
      <c r="O64" s="1067"/>
      <c r="P64" s="1067"/>
      <c r="Q64" s="1067"/>
      <c r="R64" s="1067"/>
      <c r="S64" s="1067"/>
      <c r="T64" s="1067"/>
      <c r="U64" s="1067"/>
      <c r="V64" s="1067"/>
      <c r="W64" s="1067"/>
      <c r="X64" s="59"/>
      <c r="Y64" s="59"/>
    </row>
    <row r="65" spans="5:25" s="53" customFormat="1" ht="42.75" customHeight="1" x14ac:dyDescent="0.2">
      <c r="E65" s="827" t="s">
        <v>490</v>
      </c>
      <c r="F65" s="886"/>
      <c r="G65" s="1068" t="s">
        <v>1094</v>
      </c>
      <c r="H65" s="1068"/>
      <c r="I65" s="1068"/>
      <c r="J65" s="1068"/>
      <c r="K65" s="1068"/>
      <c r="L65" s="1068"/>
      <c r="M65" s="1068"/>
      <c r="N65" s="1068"/>
      <c r="O65" s="1068"/>
      <c r="P65" s="1068"/>
      <c r="Q65" s="1068"/>
      <c r="R65" s="1068"/>
      <c r="S65" s="1068"/>
      <c r="T65" s="1068"/>
      <c r="U65" s="1068"/>
      <c r="V65" s="1068"/>
      <c r="W65" s="1068"/>
      <c r="X65" s="59"/>
    </row>
    <row r="66" spans="5:25" s="53" customFormat="1" ht="45" customHeight="1" x14ac:dyDescent="0.2">
      <c r="E66" s="829" t="s">
        <v>492</v>
      </c>
      <c r="F66" s="897"/>
      <c r="G66" s="1097">
        <v>46044</v>
      </c>
      <c r="H66" s="1097"/>
      <c r="I66" s="1097"/>
      <c r="J66" s="1097"/>
      <c r="K66" s="1097"/>
      <c r="L66" s="1097"/>
      <c r="M66" s="1097"/>
      <c r="N66" s="1097"/>
      <c r="O66" s="1097"/>
      <c r="P66" s="1097"/>
      <c r="Q66" s="1097"/>
      <c r="R66" s="1097"/>
      <c r="S66" s="1097"/>
      <c r="T66" s="1097"/>
      <c r="U66" s="1097"/>
      <c r="V66" s="1097"/>
      <c r="W66" s="1097"/>
      <c r="X66" s="386"/>
      <c r="Y66" s="386"/>
    </row>
    <row r="67" spans="5:25" s="53" customFormat="1" ht="45" customHeight="1" x14ac:dyDescent="0.2">
      <c r="E67" s="827" t="s">
        <v>493</v>
      </c>
      <c r="F67" s="886"/>
      <c r="G67" s="1098" t="s">
        <v>938</v>
      </c>
      <c r="H67" s="1098"/>
      <c r="I67" s="1098"/>
      <c r="J67" s="1098"/>
      <c r="K67" s="1098"/>
      <c r="L67" s="1098"/>
      <c r="M67" s="1098"/>
      <c r="N67" s="1098"/>
      <c r="O67" s="1098"/>
      <c r="P67" s="1098"/>
      <c r="Q67" s="1098"/>
      <c r="R67" s="1098"/>
      <c r="S67" s="1098"/>
      <c r="T67" s="1098"/>
      <c r="U67" s="1098"/>
      <c r="V67" s="1098"/>
      <c r="W67" s="1098"/>
      <c r="X67" s="387"/>
      <c r="Y67" s="387"/>
    </row>
    <row r="68" spans="5:25" s="53" customFormat="1" x14ac:dyDescent="0.2">
      <c r="F68" s="128"/>
      <c r="G68" s="251"/>
    </row>
    <row r="69" spans="5:25" s="53" customFormat="1" x14ac:dyDescent="0.2">
      <c r="F69" s="128"/>
      <c r="G69" s="251"/>
    </row>
    <row r="70" spans="5:25" s="53" customFormat="1" x14ac:dyDescent="0.2">
      <c r="F70" s="128"/>
      <c r="G70" s="251"/>
    </row>
    <row r="71" spans="5:25" s="53" customFormat="1" x14ac:dyDescent="0.2">
      <c r="F71" s="128"/>
      <c r="G71" s="251"/>
    </row>
    <row r="72" spans="5:25" s="53" customFormat="1" x14ac:dyDescent="0.2">
      <c r="F72" s="128"/>
      <c r="G72" s="251"/>
    </row>
    <row r="73" spans="5:25" s="53" customFormat="1" x14ac:dyDescent="0.2">
      <c r="F73" s="128"/>
      <c r="G73" s="251"/>
    </row>
    <row r="74" spans="5:25" s="53" customFormat="1" x14ac:dyDescent="0.2">
      <c r="F74" s="128"/>
      <c r="G74" s="251"/>
    </row>
    <row r="75" spans="5:25" s="53" customFormat="1" x14ac:dyDescent="0.2">
      <c r="F75" s="128"/>
      <c r="G75" s="251"/>
    </row>
    <row r="76" spans="5:25" s="53" customFormat="1" x14ac:dyDescent="0.2">
      <c r="F76" s="128"/>
      <c r="G76" s="251"/>
    </row>
    <row r="77" spans="5:25" s="53" customFormat="1" x14ac:dyDescent="0.2">
      <c r="F77" s="128"/>
      <c r="G77" s="251"/>
    </row>
    <row r="78" spans="5:25" s="53" customFormat="1" x14ac:dyDescent="0.2">
      <c r="F78" s="128"/>
      <c r="G78" s="251"/>
    </row>
    <row r="79" spans="5:25" s="53" customFormat="1" x14ac:dyDescent="0.2">
      <c r="F79" s="128"/>
      <c r="G79" s="251"/>
    </row>
    <row r="80" spans="5:25" s="53" customFormat="1" x14ac:dyDescent="0.2">
      <c r="F80" s="128"/>
      <c r="G80" s="251"/>
    </row>
    <row r="81" spans="6:7" s="53" customFormat="1" x14ac:dyDescent="0.2">
      <c r="F81" s="128"/>
      <c r="G81" s="251"/>
    </row>
    <row r="82" spans="6:7" s="53" customFormat="1" x14ac:dyDescent="0.2">
      <c r="F82" s="128"/>
      <c r="G82" s="251"/>
    </row>
    <row r="83" spans="6:7" s="53" customFormat="1" x14ac:dyDescent="0.2">
      <c r="F83" s="128"/>
      <c r="G83" s="251"/>
    </row>
    <row r="84" spans="6:7" s="53" customFormat="1" x14ac:dyDescent="0.2">
      <c r="F84" s="128"/>
      <c r="G84" s="251"/>
    </row>
    <row r="85" spans="6:7" s="53" customFormat="1" x14ac:dyDescent="0.2">
      <c r="F85" s="128"/>
      <c r="G85" s="251"/>
    </row>
    <row r="86" spans="6:7" s="53" customFormat="1" x14ac:dyDescent="0.2">
      <c r="F86" s="128"/>
      <c r="G86" s="251"/>
    </row>
    <row r="87" spans="6:7" s="53" customFormat="1" x14ac:dyDescent="0.2">
      <c r="F87" s="128"/>
      <c r="G87" s="251"/>
    </row>
    <row r="88" spans="6:7" s="53" customFormat="1" x14ac:dyDescent="0.2">
      <c r="F88" s="128"/>
      <c r="G88" s="251"/>
    </row>
    <row r="89" spans="6:7" s="53" customFormat="1" x14ac:dyDescent="0.2">
      <c r="F89" s="128"/>
      <c r="G89" s="251"/>
    </row>
    <row r="90" spans="6:7" s="53" customFormat="1" x14ac:dyDescent="0.2">
      <c r="F90" s="128"/>
      <c r="G90" s="251"/>
    </row>
    <row r="91" spans="6:7" s="53" customFormat="1" x14ac:dyDescent="0.2">
      <c r="F91" s="128"/>
      <c r="G91" s="251"/>
    </row>
    <row r="92" spans="6:7" s="53" customFormat="1" x14ac:dyDescent="0.2">
      <c r="F92" s="128"/>
      <c r="G92" s="251"/>
    </row>
    <row r="93" spans="6:7" s="53" customFormat="1" x14ac:dyDescent="0.2">
      <c r="F93" s="128"/>
      <c r="G93" s="251"/>
    </row>
    <row r="94" spans="6:7" s="53" customFormat="1" x14ac:dyDescent="0.2">
      <c r="F94" s="128"/>
      <c r="G94" s="251"/>
    </row>
    <row r="95" spans="6:7" s="53" customFormat="1" x14ac:dyDescent="0.2">
      <c r="F95" s="128"/>
      <c r="G95" s="251"/>
    </row>
    <row r="96" spans="6:7" s="53" customFormat="1" x14ac:dyDescent="0.2">
      <c r="F96" s="128"/>
      <c r="G96" s="251"/>
    </row>
    <row r="97" spans="6:7" s="53" customFormat="1" x14ac:dyDescent="0.2">
      <c r="F97" s="128"/>
      <c r="G97" s="251"/>
    </row>
    <row r="98" spans="6:7" s="53" customFormat="1" x14ac:dyDescent="0.2">
      <c r="F98" s="128"/>
      <c r="G98" s="251"/>
    </row>
    <row r="99" spans="6:7" s="53" customFormat="1" x14ac:dyDescent="0.2">
      <c r="F99" s="128"/>
      <c r="G99" s="251"/>
    </row>
    <row r="100" spans="6:7" s="53" customFormat="1" x14ac:dyDescent="0.2">
      <c r="F100" s="128"/>
      <c r="G100" s="251"/>
    </row>
    <row r="101" spans="6:7" s="53" customFormat="1" x14ac:dyDescent="0.2">
      <c r="F101" s="128"/>
      <c r="G101" s="251"/>
    </row>
    <row r="102" spans="6:7" s="53" customFormat="1" x14ac:dyDescent="0.2">
      <c r="F102" s="128"/>
      <c r="G102" s="251"/>
    </row>
    <row r="103" spans="6:7" s="53" customFormat="1" x14ac:dyDescent="0.2">
      <c r="F103" s="128"/>
      <c r="G103" s="251"/>
    </row>
    <row r="104" spans="6:7" s="53" customFormat="1" x14ac:dyDescent="0.2">
      <c r="F104" s="128"/>
      <c r="G104" s="251"/>
    </row>
    <row r="105" spans="6:7" s="53" customFormat="1" x14ac:dyDescent="0.2">
      <c r="F105" s="128"/>
      <c r="G105" s="251"/>
    </row>
    <row r="106" spans="6:7" s="53" customFormat="1" x14ac:dyDescent="0.2">
      <c r="F106" s="128"/>
      <c r="G106" s="251"/>
    </row>
    <row r="107" spans="6:7" s="53" customFormat="1" x14ac:dyDescent="0.2">
      <c r="F107" s="128"/>
      <c r="G107" s="251"/>
    </row>
    <row r="108" spans="6:7" s="53" customFormat="1" x14ac:dyDescent="0.2">
      <c r="F108" s="128"/>
      <c r="G108" s="251"/>
    </row>
    <row r="109" spans="6:7" s="53" customFormat="1" x14ac:dyDescent="0.2">
      <c r="F109" s="128"/>
      <c r="G109" s="251"/>
    </row>
    <row r="110" spans="6:7" s="53" customFormat="1" x14ac:dyDescent="0.2">
      <c r="F110" s="128"/>
      <c r="G110" s="251"/>
    </row>
    <row r="111" spans="6:7" s="53" customFormat="1" x14ac:dyDescent="0.2">
      <c r="F111" s="128"/>
      <c r="G111" s="251"/>
    </row>
    <row r="112" spans="6:7" s="53" customFormat="1" x14ac:dyDescent="0.2">
      <c r="F112" s="128"/>
      <c r="G112" s="251"/>
    </row>
    <row r="113" spans="6:7" s="53" customFormat="1" x14ac:dyDescent="0.2">
      <c r="F113" s="128"/>
      <c r="G113" s="251"/>
    </row>
    <row r="114" spans="6:7" s="53" customFormat="1" x14ac:dyDescent="0.2">
      <c r="F114" s="128"/>
      <c r="G114" s="251"/>
    </row>
    <row r="115" spans="6:7" s="53" customFormat="1" x14ac:dyDescent="0.2">
      <c r="F115" s="128"/>
      <c r="G115" s="251"/>
    </row>
    <row r="116" spans="6:7" s="53" customFormat="1" x14ac:dyDescent="0.2">
      <c r="F116" s="128"/>
      <c r="G116" s="251"/>
    </row>
    <row r="117" spans="6:7" s="53" customFormat="1" x14ac:dyDescent="0.2">
      <c r="F117" s="128"/>
      <c r="G117" s="251"/>
    </row>
    <row r="118" spans="6:7" s="53" customFormat="1" x14ac:dyDescent="0.2">
      <c r="F118" s="128"/>
      <c r="G118" s="251"/>
    </row>
    <row r="119" spans="6:7" s="53" customFormat="1" x14ac:dyDescent="0.2">
      <c r="F119" s="128"/>
      <c r="G119" s="251"/>
    </row>
    <row r="120" spans="6:7" s="53" customFormat="1" x14ac:dyDescent="0.2">
      <c r="F120" s="128"/>
      <c r="G120" s="251"/>
    </row>
    <row r="121" spans="6:7" s="53" customFormat="1" x14ac:dyDescent="0.2">
      <c r="F121" s="128"/>
      <c r="G121" s="251"/>
    </row>
    <row r="122" spans="6:7" s="53" customFormat="1" x14ac:dyDescent="0.2">
      <c r="F122" s="128"/>
      <c r="G122" s="251"/>
    </row>
    <row r="123" spans="6:7" s="53" customFormat="1" x14ac:dyDescent="0.2">
      <c r="F123" s="128"/>
      <c r="G123" s="251"/>
    </row>
    <row r="124" spans="6:7" s="53" customFormat="1" x14ac:dyDescent="0.2">
      <c r="F124" s="128"/>
      <c r="G124" s="251"/>
    </row>
    <row r="125" spans="6:7" s="53" customFormat="1" x14ac:dyDescent="0.2">
      <c r="F125" s="128"/>
      <c r="G125" s="251"/>
    </row>
    <row r="126" spans="6:7" s="53" customFormat="1" x14ac:dyDescent="0.2">
      <c r="F126" s="128"/>
      <c r="G126" s="251"/>
    </row>
    <row r="127" spans="6:7" s="53" customFormat="1" x14ac:dyDescent="0.2">
      <c r="F127" s="128"/>
      <c r="G127" s="251"/>
    </row>
    <row r="128" spans="6:7" s="53" customFormat="1" x14ac:dyDescent="0.2">
      <c r="F128" s="128"/>
      <c r="G128" s="251"/>
    </row>
    <row r="129" spans="6:7" s="53" customFormat="1" x14ac:dyDescent="0.2">
      <c r="F129" s="128"/>
      <c r="G129" s="251"/>
    </row>
    <row r="130" spans="6:7" s="53" customFormat="1" x14ac:dyDescent="0.2">
      <c r="F130" s="128"/>
      <c r="G130" s="251"/>
    </row>
    <row r="131" spans="6:7" s="53" customFormat="1" x14ac:dyDescent="0.2">
      <c r="F131" s="128"/>
      <c r="G131" s="251"/>
    </row>
    <row r="132" spans="6:7" s="53" customFormat="1" x14ac:dyDescent="0.2">
      <c r="F132" s="128"/>
      <c r="G132" s="251"/>
    </row>
    <row r="133" spans="6:7" s="53" customFormat="1" x14ac:dyDescent="0.2">
      <c r="F133" s="128"/>
      <c r="G133" s="251"/>
    </row>
    <row r="134" spans="6:7" s="53" customFormat="1" x14ac:dyDescent="0.2">
      <c r="F134" s="128"/>
      <c r="G134" s="251"/>
    </row>
    <row r="135" spans="6:7" s="53" customFormat="1" x14ac:dyDescent="0.2">
      <c r="F135" s="128"/>
      <c r="G135" s="251"/>
    </row>
    <row r="136" spans="6:7" s="53" customFormat="1" x14ac:dyDescent="0.2">
      <c r="F136" s="128"/>
      <c r="G136" s="251"/>
    </row>
    <row r="137" spans="6:7" s="53" customFormat="1" x14ac:dyDescent="0.2">
      <c r="F137" s="128"/>
      <c r="G137" s="251"/>
    </row>
    <row r="138" spans="6:7" s="53" customFormat="1" x14ac:dyDescent="0.2">
      <c r="F138" s="128"/>
      <c r="G138" s="251"/>
    </row>
    <row r="139" spans="6:7" s="53" customFormat="1" x14ac:dyDescent="0.2">
      <c r="F139" s="128"/>
      <c r="G139" s="251"/>
    </row>
    <row r="140" spans="6:7" s="53" customFormat="1" x14ac:dyDescent="0.2">
      <c r="F140" s="128"/>
      <c r="G140" s="251"/>
    </row>
    <row r="141" spans="6:7" s="53" customFormat="1" x14ac:dyDescent="0.2">
      <c r="F141" s="128"/>
      <c r="G141" s="251"/>
    </row>
    <row r="142" spans="6:7" s="53" customFormat="1" x14ac:dyDescent="0.2">
      <c r="F142" s="128"/>
      <c r="G142" s="251"/>
    </row>
    <row r="143" spans="6:7" s="53" customFormat="1" x14ac:dyDescent="0.2">
      <c r="F143" s="128"/>
      <c r="G143" s="251"/>
    </row>
    <row r="144" spans="6:7" s="53" customFormat="1" x14ac:dyDescent="0.2">
      <c r="F144" s="128"/>
      <c r="G144" s="251"/>
    </row>
    <row r="145" spans="6:7" s="53" customFormat="1" x14ac:dyDescent="0.2">
      <c r="F145" s="128"/>
      <c r="G145" s="251"/>
    </row>
    <row r="146" spans="6:7" s="53" customFormat="1" x14ac:dyDescent="0.2">
      <c r="F146" s="128"/>
      <c r="G146" s="251"/>
    </row>
    <row r="147" spans="6:7" s="53" customFormat="1" x14ac:dyDescent="0.2">
      <c r="F147" s="128"/>
      <c r="G147" s="251"/>
    </row>
    <row r="148" spans="6:7" s="53" customFormat="1" x14ac:dyDescent="0.2">
      <c r="F148" s="128"/>
      <c r="G148" s="251"/>
    </row>
    <row r="149" spans="6:7" s="53" customFormat="1" x14ac:dyDescent="0.2">
      <c r="F149" s="128"/>
      <c r="G149" s="251"/>
    </row>
    <row r="150" spans="6:7" s="53" customFormat="1" x14ac:dyDescent="0.2">
      <c r="F150" s="128"/>
      <c r="G150" s="251"/>
    </row>
    <row r="151" spans="6:7" s="53" customFormat="1" x14ac:dyDescent="0.2">
      <c r="F151" s="128"/>
      <c r="G151" s="251"/>
    </row>
    <row r="152" spans="6:7" s="53" customFormat="1" x14ac:dyDescent="0.2">
      <c r="F152" s="128"/>
      <c r="G152" s="251"/>
    </row>
    <row r="153" spans="6:7" s="53" customFormat="1" x14ac:dyDescent="0.2">
      <c r="F153" s="128"/>
      <c r="G153" s="251"/>
    </row>
    <row r="154" spans="6:7" s="53" customFormat="1" x14ac:dyDescent="0.2">
      <c r="F154" s="128"/>
      <c r="G154" s="251"/>
    </row>
    <row r="155" spans="6:7" s="53" customFormat="1" x14ac:dyDescent="0.2">
      <c r="F155" s="128"/>
      <c r="G155" s="251"/>
    </row>
    <row r="156" spans="6:7" s="53" customFormat="1" x14ac:dyDescent="0.2">
      <c r="F156" s="128"/>
      <c r="G156" s="251"/>
    </row>
    <row r="157" spans="6:7" s="53" customFormat="1" x14ac:dyDescent="0.2">
      <c r="F157" s="128"/>
      <c r="G157" s="251"/>
    </row>
    <row r="158" spans="6:7" s="53" customFormat="1" x14ac:dyDescent="0.2">
      <c r="F158" s="128"/>
      <c r="G158" s="251"/>
    </row>
    <row r="159" spans="6:7" s="53" customFormat="1" x14ac:dyDescent="0.2">
      <c r="F159" s="128"/>
      <c r="G159" s="251"/>
    </row>
    <row r="160" spans="6:7" s="53" customFormat="1" x14ac:dyDescent="0.2">
      <c r="F160" s="128"/>
      <c r="G160" s="251"/>
    </row>
  </sheetData>
  <mergeCells count="48">
    <mergeCell ref="G66:W66"/>
    <mergeCell ref="G67:W67"/>
    <mergeCell ref="E66:F66"/>
    <mergeCell ref="E67:F67"/>
    <mergeCell ref="B1:C4"/>
    <mergeCell ref="E1:S2"/>
    <mergeCell ref="T1:W1"/>
    <mergeCell ref="T2:W2"/>
    <mergeCell ref="E3:S4"/>
    <mergeCell ref="T3:W3"/>
    <mergeCell ref="T4:W4"/>
    <mergeCell ref="E5:R5"/>
    <mergeCell ref="T5:V5"/>
    <mergeCell ref="B7:C7"/>
    <mergeCell ref="E7:R7"/>
    <mergeCell ref="S7:W8"/>
    <mergeCell ref="L8:R8"/>
    <mergeCell ref="I9:J9"/>
    <mergeCell ref="S10:W11"/>
    <mergeCell ref="B14:B15"/>
    <mergeCell ref="C14:C15"/>
    <mergeCell ref="E14:E15"/>
    <mergeCell ref="F14:F15"/>
    <mergeCell ref="G14:G15"/>
    <mergeCell ref="H14:H15"/>
    <mergeCell ref="I14:I15"/>
    <mergeCell ref="J14:J15"/>
    <mergeCell ref="B50:B60"/>
    <mergeCell ref="C50:C60"/>
    <mergeCell ref="K14:K15"/>
    <mergeCell ref="L14:W14"/>
    <mergeCell ref="B16:B21"/>
    <mergeCell ref="C16:C17"/>
    <mergeCell ref="C18:C21"/>
    <mergeCell ref="B22:B27"/>
    <mergeCell ref="C22:C23"/>
    <mergeCell ref="C24:C27"/>
    <mergeCell ref="B28:B41"/>
    <mergeCell ref="C29:C35"/>
    <mergeCell ref="C36:C40"/>
    <mergeCell ref="B43:B49"/>
    <mergeCell ref="C43:C49"/>
    <mergeCell ref="E61:J61"/>
    <mergeCell ref="E62:W62"/>
    <mergeCell ref="E64:F64"/>
    <mergeCell ref="E65:F65"/>
    <mergeCell ref="G64:W64"/>
    <mergeCell ref="G65:W65"/>
  </mergeCells>
  <hyperlinks>
    <hyperlink ref="T5:V5" location="'Plan Acción 2024'!A1" display="Portada" xr:uid="{C1002B01-E94E-4B34-A708-E230C6BAFA20}"/>
  </hyperlinks>
  <pageMargins left="1.1811023622047243" right="0.78740157480314965" top="1.1811023622047243" bottom="0.78740157480314965" header="0.78740157480314965" footer="0.78740157480314965"/>
  <pageSetup scale="29" fitToHeight="0" orientation="landscape" r:id="rId1"/>
  <headerFooter>
    <oddFooter>&amp;L&amp;G&amp;RPG01-PL01 V2
SECCIÓN C
Página &amp;P de &amp;N</oddFooter>
  </headerFooter>
  <rowBreaks count="1" manualBreakCount="1">
    <brk id="41" max="22"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E620-371B-49EC-A0EF-6B8761B263F4}">
  <sheetPr>
    <pageSetUpPr fitToPage="1"/>
  </sheetPr>
  <dimension ref="A1:AR120"/>
  <sheetViews>
    <sheetView view="pageBreakPreview" topLeftCell="G1" zoomScale="70" zoomScaleNormal="90" zoomScaleSheetLayoutView="70" workbookViewId="0">
      <selection activeCell="V3" sqref="V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8" width="26.85546875" style="60" customWidth="1"/>
    <col min="9" max="9" width="10.7109375" style="60" bestFit="1" customWidth="1"/>
    <col min="10" max="16" width="6.42578125" style="60" customWidth="1"/>
    <col min="17" max="17" width="7.85546875" style="60" customWidth="1"/>
    <col min="18" max="18" width="6.85546875" style="60" customWidth="1"/>
    <col min="19" max="19" width="10.28515625" style="60" customWidth="1"/>
    <col min="20" max="20" width="6" style="60" bestFit="1" customWidth="1"/>
    <col min="21" max="21" width="8.42578125" style="60" customWidth="1"/>
    <col min="22" max="44" width="11.42578125" style="53"/>
    <col min="45" max="16384" width="11.42578125" style="60"/>
  </cols>
  <sheetData>
    <row r="1" spans="1:21" s="52" customFormat="1" ht="54.75" customHeight="1" x14ac:dyDescent="0.25">
      <c r="B1" s="783" t="e" vm="1">
        <v>#VALUE!</v>
      </c>
      <c r="C1" s="786" t="s">
        <v>0</v>
      </c>
      <c r="D1" s="787"/>
      <c r="E1" s="787"/>
      <c r="F1" s="787"/>
      <c r="G1" s="787"/>
      <c r="H1" s="787"/>
      <c r="I1" s="787"/>
      <c r="J1" s="787"/>
      <c r="K1" s="787"/>
      <c r="L1" s="787"/>
      <c r="M1" s="787"/>
      <c r="N1" s="787"/>
      <c r="O1" s="787"/>
      <c r="P1" s="787"/>
      <c r="Q1" s="787"/>
      <c r="R1" s="790" t="s">
        <v>1095</v>
      </c>
      <c r="S1" s="791"/>
      <c r="T1" s="791"/>
      <c r="U1" s="792"/>
    </row>
    <row r="2" spans="1:21" s="52" customFormat="1" ht="54.75" customHeight="1" thickBot="1" x14ac:dyDescent="0.3">
      <c r="B2" s="784"/>
      <c r="C2" s="788"/>
      <c r="D2" s="789"/>
      <c r="E2" s="789"/>
      <c r="F2" s="789"/>
      <c r="G2" s="789"/>
      <c r="H2" s="789"/>
      <c r="I2" s="789"/>
      <c r="J2" s="789"/>
      <c r="K2" s="789"/>
      <c r="L2" s="789"/>
      <c r="M2" s="789"/>
      <c r="N2" s="789"/>
      <c r="O2" s="789"/>
      <c r="P2" s="789"/>
      <c r="Q2" s="789"/>
      <c r="R2" s="793" t="s">
        <v>835</v>
      </c>
      <c r="S2" s="627"/>
      <c r="T2" s="627"/>
      <c r="U2" s="628"/>
    </row>
    <row r="3" spans="1:21" s="52" customFormat="1" ht="54.75" customHeight="1" x14ac:dyDescent="0.25">
      <c r="B3" s="784"/>
      <c r="C3" s="794" t="s">
        <v>3</v>
      </c>
      <c r="D3" s="795"/>
      <c r="E3" s="795"/>
      <c r="F3" s="795"/>
      <c r="G3" s="795"/>
      <c r="H3" s="795"/>
      <c r="I3" s="795"/>
      <c r="J3" s="795"/>
      <c r="K3" s="795"/>
      <c r="L3" s="795"/>
      <c r="M3" s="795"/>
      <c r="N3" s="795"/>
      <c r="O3" s="795"/>
      <c r="P3" s="795"/>
      <c r="Q3" s="795"/>
      <c r="R3" s="796" t="s">
        <v>433</v>
      </c>
      <c r="S3" s="797"/>
      <c r="T3" s="797"/>
      <c r="U3" s="798"/>
    </row>
    <row r="4" spans="1:21" s="52" customFormat="1" ht="54.75" customHeight="1" x14ac:dyDescent="0.25">
      <c r="B4" s="785"/>
      <c r="C4" s="622"/>
      <c r="D4" s="623"/>
      <c r="E4" s="623"/>
      <c r="F4" s="623"/>
      <c r="G4" s="623"/>
      <c r="H4" s="623"/>
      <c r="I4" s="623"/>
      <c r="J4" s="623"/>
      <c r="K4" s="623"/>
      <c r="L4" s="623"/>
      <c r="M4" s="623"/>
      <c r="N4" s="623"/>
      <c r="O4" s="623"/>
      <c r="P4" s="623"/>
      <c r="Q4" s="623"/>
      <c r="R4" s="799" t="s">
        <v>5</v>
      </c>
      <c r="S4" s="800"/>
      <c r="T4" s="800"/>
      <c r="U4" s="801"/>
    </row>
    <row r="5" spans="1:21" s="53" customFormat="1" ht="35.25" customHeight="1" x14ac:dyDescent="0.25">
      <c r="B5" s="1051" t="s">
        <v>368</v>
      </c>
      <c r="C5" s="1051"/>
      <c r="D5" s="1051"/>
      <c r="E5" s="1051"/>
      <c r="F5" s="1051"/>
      <c r="G5" s="1051"/>
      <c r="H5" s="1051"/>
      <c r="I5" s="1051"/>
      <c r="J5" s="1051"/>
      <c r="K5" s="1051"/>
      <c r="L5" s="1051"/>
      <c r="M5" s="1051"/>
      <c r="N5" s="1051"/>
      <c r="O5" s="1051"/>
      <c r="P5" s="1051"/>
      <c r="Q5" s="54"/>
      <c r="R5" s="969" t="s">
        <v>22</v>
      </c>
      <c r="S5" s="969"/>
      <c r="T5" s="969"/>
      <c r="U5" s="54"/>
    </row>
    <row r="6" spans="1:21" s="53" customFormat="1" ht="6" customHeight="1" thickBot="1" x14ac:dyDescent="0.25"/>
    <row r="7" spans="1:21" s="53" customFormat="1" ht="68.25" customHeight="1" thickBot="1" x14ac:dyDescent="0.25">
      <c r="B7" s="55" t="s">
        <v>435</v>
      </c>
      <c r="C7" s="988" t="s">
        <v>1096</v>
      </c>
      <c r="D7" s="989"/>
      <c r="E7" s="989"/>
      <c r="F7" s="989"/>
      <c r="G7" s="989"/>
      <c r="H7" s="989"/>
      <c r="I7" s="989"/>
      <c r="J7" s="989"/>
      <c r="K7" s="989"/>
      <c r="L7" s="989"/>
      <c r="M7" s="989"/>
      <c r="N7" s="989"/>
      <c r="O7" s="989"/>
      <c r="P7" s="990"/>
      <c r="Q7" s="973"/>
      <c r="R7" s="973"/>
      <c r="S7" s="973"/>
      <c r="T7" s="973"/>
      <c r="U7" s="973"/>
    </row>
    <row r="8" spans="1:21" s="53" customFormat="1" ht="25.5" customHeight="1" x14ac:dyDescent="0.2">
      <c r="J8" s="974" t="s">
        <v>437</v>
      </c>
      <c r="K8" s="974"/>
      <c r="L8" s="974"/>
      <c r="M8" s="974"/>
      <c r="N8" s="974"/>
      <c r="O8" s="974"/>
      <c r="P8" s="974"/>
      <c r="Q8" s="973"/>
      <c r="R8" s="973"/>
      <c r="S8" s="973"/>
      <c r="T8" s="973"/>
      <c r="U8" s="973"/>
    </row>
    <row r="9" spans="1:21" s="53" customFormat="1" ht="24" customHeight="1" x14ac:dyDescent="0.2">
      <c r="B9" s="56"/>
      <c r="C9" s="56"/>
      <c r="E9" s="974"/>
      <c r="F9" s="974"/>
      <c r="G9" s="974"/>
      <c r="H9" s="974"/>
      <c r="I9" s="85"/>
    </row>
    <row r="10" spans="1:21" s="53" customFormat="1" ht="27.75" customHeight="1" x14ac:dyDescent="0.2">
      <c r="B10" s="57"/>
      <c r="C10" s="57"/>
      <c r="Q10" s="986" t="s">
        <v>790</v>
      </c>
      <c r="R10" s="986"/>
      <c r="S10" s="986"/>
      <c r="T10" s="986"/>
      <c r="U10" s="986"/>
    </row>
    <row r="11" spans="1:21" s="53" customFormat="1" ht="27.75" customHeight="1" x14ac:dyDescent="0.2">
      <c r="B11" s="57"/>
      <c r="C11" s="57"/>
      <c r="Q11" s="986"/>
      <c r="R11" s="986"/>
      <c r="S11" s="986"/>
      <c r="T11" s="986"/>
      <c r="U11" s="986"/>
    </row>
    <row r="12" spans="1:21" s="53" customFormat="1" ht="24.75" customHeight="1" x14ac:dyDescent="0.2">
      <c r="E12" s="58" t="s">
        <v>791</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808" t="s">
        <v>440</v>
      </c>
      <c r="C14" s="814" t="s">
        <v>441</v>
      </c>
      <c r="D14" s="814" t="s">
        <v>442</v>
      </c>
      <c r="E14" s="909" t="s">
        <v>443</v>
      </c>
      <c r="F14" s="909"/>
      <c r="G14" s="909" t="s">
        <v>444</v>
      </c>
      <c r="H14" s="909" t="s">
        <v>445</v>
      </c>
      <c r="I14" s="909" t="s">
        <v>910</v>
      </c>
      <c r="J14" s="909" t="s">
        <v>447</v>
      </c>
      <c r="K14" s="909"/>
      <c r="L14" s="909"/>
      <c r="M14" s="909"/>
      <c r="N14" s="909"/>
      <c r="O14" s="909"/>
      <c r="P14" s="909"/>
      <c r="Q14" s="909"/>
      <c r="R14" s="909"/>
      <c r="S14" s="909"/>
      <c r="T14" s="909"/>
      <c r="U14" s="910"/>
    </row>
    <row r="15" spans="1:21" ht="13.5" thickBot="1" x14ac:dyDescent="0.25">
      <c r="A15" s="59"/>
      <c r="B15" s="915"/>
      <c r="C15" s="815"/>
      <c r="D15" s="815"/>
      <c r="E15" s="913"/>
      <c r="F15" s="913"/>
      <c r="G15" s="913"/>
      <c r="H15" s="913"/>
      <c r="I15" s="913"/>
      <c r="J15" s="7" t="s">
        <v>450</v>
      </c>
      <c r="K15" s="7" t="s">
        <v>451</v>
      </c>
      <c r="L15" s="7" t="s">
        <v>452</v>
      </c>
      <c r="M15" s="7" t="s">
        <v>453</v>
      </c>
      <c r="N15" s="7" t="s">
        <v>454</v>
      </c>
      <c r="O15" s="7" t="s">
        <v>455</v>
      </c>
      <c r="P15" s="7" t="s">
        <v>456</v>
      </c>
      <c r="Q15" s="7" t="s">
        <v>457</v>
      </c>
      <c r="R15" s="7" t="s">
        <v>458</v>
      </c>
      <c r="S15" s="7" t="s">
        <v>459</v>
      </c>
      <c r="T15" s="7" t="s">
        <v>460</v>
      </c>
      <c r="U15" s="3" t="s">
        <v>461</v>
      </c>
    </row>
    <row r="16" spans="1:21" ht="113.1" customHeight="1" x14ac:dyDescent="0.2">
      <c r="A16" s="59"/>
      <c r="B16" s="23" t="s">
        <v>1097</v>
      </c>
      <c r="C16" s="25" t="s">
        <v>750</v>
      </c>
      <c r="D16" s="25" t="s">
        <v>1016</v>
      </c>
      <c r="E16" s="849" t="s">
        <v>1033</v>
      </c>
      <c r="F16" s="849"/>
      <c r="G16" s="25" t="s">
        <v>1098</v>
      </c>
      <c r="H16" s="25" t="s">
        <v>1097</v>
      </c>
      <c r="I16" s="202">
        <v>0.3</v>
      </c>
      <c r="J16" s="178"/>
      <c r="K16" s="179"/>
      <c r="L16" s="180">
        <v>0.1</v>
      </c>
      <c r="M16" s="179"/>
      <c r="N16" s="179"/>
      <c r="O16" s="179"/>
      <c r="P16" s="180">
        <v>0.1</v>
      </c>
      <c r="Q16" s="179"/>
      <c r="R16" s="179"/>
      <c r="S16" s="179"/>
      <c r="T16" s="180">
        <v>0.1</v>
      </c>
      <c r="U16" s="181"/>
    </row>
    <row r="17" spans="1:22" ht="98.1" customHeight="1" x14ac:dyDescent="0.2">
      <c r="A17" s="59"/>
      <c r="B17" s="26" t="s">
        <v>1097</v>
      </c>
      <c r="C17" s="8" t="s">
        <v>750</v>
      </c>
      <c r="D17" s="8" t="s">
        <v>1016</v>
      </c>
      <c r="E17" s="1053" t="s">
        <v>1035</v>
      </c>
      <c r="F17" s="1053"/>
      <c r="G17" s="8" t="s">
        <v>1099</v>
      </c>
      <c r="H17" s="8" t="s">
        <v>1097</v>
      </c>
      <c r="I17" s="96">
        <v>0.15</v>
      </c>
      <c r="J17" s="35"/>
      <c r="K17" s="12"/>
      <c r="L17" s="12"/>
      <c r="M17" s="169">
        <v>2.5000000000000001E-2</v>
      </c>
      <c r="N17" s="12"/>
      <c r="O17" s="169">
        <v>2.5000000000000001E-2</v>
      </c>
      <c r="P17" s="12"/>
      <c r="Q17" s="169">
        <v>2.5000000000000001E-2</v>
      </c>
      <c r="R17" s="169"/>
      <c r="S17" s="169">
        <v>2.5000000000000001E-2</v>
      </c>
      <c r="T17" s="167">
        <v>0.05</v>
      </c>
      <c r="U17" s="182"/>
    </row>
    <row r="18" spans="1:22" ht="104.1" customHeight="1" x14ac:dyDescent="0.2">
      <c r="A18" s="59"/>
      <c r="B18" s="26" t="s">
        <v>1097</v>
      </c>
      <c r="C18" s="8" t="s">
        <v>750</v>
      </c>
      <c r="D18" s="8" t="s">
        <v>1016</v>
      </c>
      <c r="E18" s="1053" t="s">
        <v>1037</v>
      </c>
      <c r="F18" s="1053"/>
      <c r="G18" s="8" t="s">
        <v>1100</v>
      </c>
      <c r="H18" s="8" t="s">
        <v>1097</v>
      </c>
      <c r="I18" s="96">
        <v>0.25</v>
      </c>
      <c r="J18" s="35"/>
      <c r="K18" s="12"/>
      <c r="L18" s="167">
        <v>0.05</v>
      </c>
      <c r="M18" s="12"/>
      <c r="N18" s="12"/>
      <c r="O18" s="167">
        <v>0.1</v>
      </c>
      <c r="P18" s="167"/>
      <c r="Q18" s="12"/>
      <c r="R18" s="12"/>
      <c r="S18" s="12"/>
      <c r="T18" s="167">
        <v>0.1</v>
      </c>
      <c r="U18" s="183"/>
    </row>
    <row r="19" spans="1:22" ht="104.1" customHeight="1" x14ac:dyDescent="0.2">
      <c r="A19" s="59"/>
      <c r="B19" s="26" t="s">
        <v>1097</v>
      </c>
      <c r="C19" s="8" t="s">
        <v>750</v>
      </c>
      <c r="D19" s="8" t="s">
        <v>1016</v>
      </c>
      <c r="E19" s="1053" t="s">
        <v>1039</v>
      </c>
      <c r="F19" s="1053"/>
      <c r="G19" s="8" t="s">
        <v>1101</v>
      </c>
      <c r="H19" s="8" t="s">
        <v>1097</v>
      </c>
      <c r="I19" s="96">
        <v>0.15</v>
      </c>
      <c r="J19" s="35"/>
      <c r="K19" s="12"/>
      <c r="L19" s="12"/>
      <c r="M19" s="167">
        <v>0.05</v>
      </c>
      <c r="N19" s="12"/>
      <c r="O19" s="12"/>
      <c r="P19" s="167">
        <v>0.05</v>
      </c>
      <c r="Q19" s="12"/>
      <c r="R19" s="12"/>
      <c r="S19" s="12"/>
      <c r="T19" s="167">
        <v>0.05</v>
      </c>
      <c r="U19" s="183"/>
    </row>
    <row r="20" spans="1:22" ht="111" customHeight="1" thickBot="1" x14ac:dyDescent="0.25">
      <c r="A20" s="59"/>
      <c r="B20" s="27" t="s">
        <v>1097</v>
      </c>
      <c r="C20" s="29" t="s">
        <v>750</v>
      </c>
      <c r="D20" s="29" t="s">
        <v>1016</v>
      </c>
      <c r="E20" s="1117" t="s">
        <v>1041</v>
      </c>
      <c r="F20" s="1117"/>
      <c r="G20" s="29" t="s">
        <v>1102</v>
      </c>
      <c r="H20" s="29" t="s">
        <v>1097</v>
      </c>
      <c r="I20" s="345">
        <v>0.15</v>
      </c>
      <c r="J20" s="125"/>
      <c r="K20" s="186"/>
      <c r="L20" s="186"/>
      <c r="M20" s="186"/>
      <c r="N20" s="186"/>
      <c r="O20" s="363">
        <v>7.4999999999999997E-2</v>
      </c>
      <c r="P20" s="186"/>
      <c r="Q20" s="186"/>
      <c r="R20" s="186"/>
      <c r="S20" s="363">
        <v>7.4999999999999997E-2</v>
      </c>
      <c r="T20" s="186"/>
      <c r="U20" s="187"/>
    </row>
    <row r="21" spans="1:22" s="53" customFormat="1" x14ac:dyDescent="0.2">
      <c r="B21" s="858" t="s">
        <v>487</v>
      </c>
      <c r="C21" s="1118"/>
      <c r="D21" s="1118"/>
      <c r="E21" s="1118"/>
      <c r="F21" s="1118"/>
      <c r="G21" s="1118"/>
      <c r="H21" s="1118"/>
      <c r="I21" s="390">
        <f>SUM(I16:I20)</f>
        <v>1</v>
      </c>
      <c r="J21" s="390">
        <f t="shared" ref="J21:T21" si="0">SUM(J16:J20)</f>
        <v>0</v>
      </c>
      <c r="K21" s="390">
        <f t="shared" si="0"/>
        <v>0</v>
      </c>
      <c r="L21" s="390">
        <f t="shared" si="0"/>
        <v>0.15000000000000002</v>
      </c>
      <c r="M21" s="390">
        <f t="shared" si="0"/>
        <v>7.5000000000000011E-2</v>
      </c>
      <c r="N21" s="390">
        <f t="shared" si="0"/>
        <v>0</v>
      </c>
      <c r="O21" s="390">
        <f t="shared" si="0"/>
        <v>0.2</v>
      </c>
      <c r="P21" s="390">
        <f t="shared" si="0"/>
        <v>0.15000000000000002</v>
      </c>
      <c r="Q21" s="390">
        <f t="shared" si="0"/>
        <v>2.5000000000000001E-2</v>
      </c>
      <c r="R21" s="390">
        <f t="shared" si="0"/>
        <v>0</v>
      </c>
      <c r="S21" s="390">
        <f t="shared" si="0"/>
        <v>0.1</v>
      </c>
      <c r="T21" s="390">
        <f t="shared" si="0"/>
        <v>0.3</v>
      </c>
    </row>
    <row r="22" spans="1:22" s="53" customFormat="1" x14ac:dyDescent="0.2">
      <c r="B22" s="820"/>
      <c r="C22" s="820"/>
      <c r="D22" s="820"/>
      <c r="E22" s="820"/>
      <c r="F22" s="820"/>
      <c r="G22" s="820"/>
      <c r="H22" s="820"/>
      <c r="I22" s="820"/>
      <c r="J22" s="820"/>
      <c r="K22" s="820"/>
      <c r="L22" s="820"/>
      <c r="M22" s="820"/>
      <c r="N22" s="820"/>
      <c r="O22" s="820"/>
      <c r="P22" s="820"/>
      <c r="Q22" s="820"/>
      <c r="R22" s="820"/>
      <c r="S22" s="820"/>
      <c r="T22" s="820"/>
      <c r="U22" s="820"/>
    </row>
    <row r="23" spans="1:22" s="53" customFormat="1" ht="13.5" thickBot="1" x14ac:dyDescent="0.25"/>
    <row r="24" spans="1:22" s="53" customFormat="1" ht="45.75" customHeight="1" x14ac:dyDescent="0.2">
      <c r="B24" s="829" t="s">
        <v>489</v>
      </c>
      <c r="C24" s="830"/>
      <c r="D24" s="966">
        <v>46043</v>
      </c>
      <c r="E24" s="999"/>
      <c r="F24" s="999"/>
      <c r="G24" s="999"/>
      <c r="H24" s="999"/>
      <c r="I24" s="999"/>
      <c r="J24" s="999"/>
      <c r="K24" s="999"/>
      <c r="L24" s="999"/>
      <c r="M24" s="999"/>
      <c r="N24" s="999"/>
      <c r="O24" s="999"/>
      <c r="P24" s="999"/>
      <c r="Q24" s="999"/>
      <c r="R24" s="999"/>
      <c r="S24" s="999"/>
      <c r="T24" s="999"/>
      <c r="U24" s="1000"/>
    </row>
    <row r="25" spans="1:22" s="53" customFormat="1" ht="42.75" customHeight="1" x14ac:dyDescent="0.2">
      <c r="B25" s="1115" t="s">
        <v>490</v>
      </c>
      <c r="C25" s="1116"/>
      <c r="D25" s="1063" t="s">
        <v>1103</v>
      </c>
      <c r="E25" s="1063"/>
      <c r="F25" s="1063"/>
      <c r="G25" s="1063"/>
      <c r="H25" s="1063"/>
      <c r="I25" s="1063"/>
      <c r="J25" s="1063"/>
      <c r="K25" s="1063"/>
      <c r="L25" s="1063"/>
      <c r="M25" s="1063"/>
      <c r="N25" s="1063"/>
      <c r="O25" s="1063"/>
      <c r="P25" s="1063"/>
      <c r="Q25" s="1063"/>
      <c r="R25" s="1063"/>
      <c r="S25" s="1063"/>
      <c r="T25" s="1063"/>
      <c r="U25" s="1064"/>
    </row>
    <row r="26" spans="1:22" s="53" customFormat="1" ht="33" customHeight="1" x14ac:dyDescent="0.2">
      <c r="B26" s="1115" t="s">
        <v>492</v>
      </c>
      <c r="C26" s="1116"/>
      <c r="D26" s="1057">
        <v>46044</v>
      </c>
      <c r="E26" s="1057"/>
      <c r="F26" s="1057"/>
      <c r="G26" s="1057"/>
      <c r="H26" s="1057"/>
      <c r="I26" s="1057"/>
      <c r="J26" s="1057"/>
      <c r="K26" s="1057"/>
      <c r="L26" s="1057"/>
      <c r="M26" s="1057"/>
      <c r="N26" s="1057"/>
      <c r="O26" s="1057"/>
      <c r="P26" s="1057"/>
      <c r="Q26" s="1057"/>
      <c r="R26" s="1057"/>
      <c r="S26" s="1057"/>
      <c r="T26" s="1057"/>
      <c r="U26" s="1058"/>
      <c r="V26" s="386"/>
    </row>
    <row r="27" spans="1:22" s="53" customFormat="1" ht="32.25" customHeight="1" thickBot="1" x14ac:dyDescent="0.25">
      <c r="B27" s="827" t="s">
        <v>493</v>
      </c>
      <c r="C27" s="828"/>
      <c r="D27" s="693" t="s">
        <v>1104</v>
      </c>
      <c r="E27" s="693"/>
      <c r="F27" s="693"/>
      <c r="G27" s="693"/>
      <c r="H27" s="693"/>
      <c r="I27" s="693"/>
      <c r="J27" s="693"/>
      <c r="K27" s="693"/>
      <c r="L27" s="693"/>
      <c r="M27" s="693"/>
      <c r="N27" s="693"/>
      <c r="O27" s="693"/>
      <c r="P27" s="693"/>
      <c r="Q27" s="693"/>
      <c r="R27" s="693"/>
      <c r="S27" s="693"/>
      <c r="T27" s="693"/>
      <c r="U27" s="694"/>
      <c r="V27" s="387"/>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7">
    <mergeCell ref="B26:C26"/>
    <mergeCell ref="B27:C27"/>
    <mergeCell ref="D26:U26"/>
    <mergeCell ref="D27:U27"/>
    <mergeCell ref="E9:H9"/>
    <mergeCell ref="Q10:U11"/>
    <mergeCell ref="B14:B15"/>
    <mergeCell ref="C14:C15"/>
    <mergeCell ref="D14:D15"/>
    <mergeCell ref="E14:F15"/>
    <mergeCell ref="G14:G15"/>
    <mergeCell ref="H14:H15"/>
    <mergeCell ref="I14:I15"/>
    <mergeCell ref="J14:U14"/>
    <mergeCell ref="B24:C24"/>
    <mergeCell ref="D24:U24"/>
    <mergeCell ref="B1:B4"/>
    <mergeCell ref="C1:Q2"/>
    <mergeCell ref="R1:U1"/>
    <mergeCell ref="R2:U2"/>
    <mergeCell ref="C3:Q4"/>
    <mergeCell ref="R3:U3"/>
    <mergeCell ref="R4:U4"/>
    <mergeCell ref="B5:P5"/>
    <mergeCell ref="R5:T5"/>
    <mergeCell ref="C7:P7"/>
    <mergeCell ref="Q7:U8"/>
    <mergeCell ref="J8:P8"/>
    <mergeCell ref="B25:C25"/>
    <mergeCell ref="D25:U25"/>
    <mergeCell ref="E16:F16"/>
    <mergeCell ref="E17:F17"/>
    <mergeCell ref="E18:F18"/>
    <mergeCell ref="E19:F19"/>
    <mergeCell ref="E20:F20"/>
    <mergeCell ref="B22:U22"/>
    <mergeCell ref="B21:H21"/>
  </mergeCells>
  <hyperlinks>
    <hyperlink ref="R5:T5" location="'Plan Acción 2024'!A1" display="Portada" xr:uid="{EF0C188A-4D36-4CC6-9349-D24FD1D29FCF}"/>
  </hyperlinks>
  <pageMargins left="1.1811023622047243" right="0.78740157480314965" top="1.1811023622047243" bottom="0.78740157480314965" header="0.78740157480314965" footer="0.78740157480314965"/>
  <pageSetup scale="43" fitToHeight="0" orientation="landscape" r:id="rId1"/>
  <headerFooter>
    <oddFooter>&amp;L&amp;G&amp;RPG01-PL01 V2
SECCIÓN C
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pageSetUpPr fitToPage="1"/>
  </sheetPr>
  <dimension ref="B1:H402"/>
  <sheetViews>
    <sheetView view="pageBreakPreview" topLeftCell="A29" zoomScale="80" zoomScaleNormal="80" zoomScaleSheetLayoutView="80" workbookViewId="0">
      <selection activeCell="D10" sqref="D10:E10"/>
    </sheetView>
  </sheetViews>
  <sheetFormatPr baseColWidth="10" defaultColWidth="11.42578125" defaultRowHeight="15" customHeight="1" x14ac:dyDescent="0.25"/>
  <cols>
    <col min="1" max="1" width="3" style="76" customWidth="1"/>
    <col min="2" max="2" width="26.7109375" style="212" customWidth="1"/>
    <col min="3" max="3" width="91" style="5" customWidth="1"/>
    <col min="4" max="4" width="129.85546875" style="480" customWidth="1"/>
    <col min="5" max="5" width="30.28515625" style="480" customWidth="1"/>
    <col min="6" max="6" width="7" style="76" customWidth="1"/>
    <col min="7" max="7" width="5.140625" style="76" customWidth="1"/>
    <col min="8" max="16384" width="11.42578125" style="76"/>
  </cols>
  <sheetData>
    <row r="1" spans="2:8" ht="15" customHeight="1" thickBot="1" x14ac:dyDescent="0.3">
      <c r="B1" s="388"/>
      <c r="C1" s="455"/>
      <c r="D1" s="456"/>
      <c r="E1" s="457"/>
    </row>
    <row r="2" spans="2:8" s="458" customFormat="1" ht="62.25" customHeight="1" x14ac:dyDescent="0.25">
      <c r="B2" s="718" t="e" vm="2">
        <v>#VALUE!</v>
      </c>
      <c r="C2" s="729" t="s">
        <v>0</v>
      </c>
      <c r="D2" s="729"/>
      <c r="E2" s="625" t="s">
        <v>20</v>
      </c>
      <c r="F2" s="626"/>
    </row>
    <row r="3" spans="2:8" s="458" customFormat="1" ht="62.25" customHeight="1" x14ac:dyDescent="0.25">
      <c r="B3" s="719"/>
      <c r="C3" s="729"/>
      <c r="D3" s="729"/>
      <c r="E3" s="627" t="s">
        <v>2</v>
      </c>
      <c r="F3" s="628"/>
    </row>
    <row r="4" spans="2:8" s="458" customFormat="1" ht="62.25" customHeight="1" x14ac:dyDescent="0.25">
      <c r="B4" s="719"/>
      <c r="C4" s="730" t="s">
        <v>21</v>
      </c>
      <c r="D4" s="729"/>
      <c r="E4" s="635" t="s">
        <v>4</v>
      </c>
      <c r="F4" s="636"/>
    </row>
    <row r="5" spans="2:8" s="458" customFormat="1" ht="62.25" customHeight="1" x14ac:dyDescent="0.25">
      <c r="B5" s="720"/>
      <c r="C5" s="729"/>
      <c r="D5" s="729"/>
      <c r="E5" s="637" t="s">
        <v>5</v>
      </c>
      <c r="F5" s="638"/>
    </row>
    <row r="6" spans="2:8" ht="16.5" thickBot="1" x14ac:dyDescent="0.3">
      <c r="C6" s="455"/>
      <c r="D6" s="459"/>
      <c r="E6" s="459"/>
      <c r="F6" s="731" t="s">
        <v>22</v>
      </c>
      <c r="G6" s="731"/>
      <c r="H6" s="460"/>
    </row>
    <row r="7" spans="2:8" s="461" customFormat="1" ht="39" customHeight="1" thickBot="1" x14ac:dyDescent="0.3">
      <c r="B7" s="21" t="s">
        <v>23</v>
      </c>
      <c r="C7" s="21" t="s">
        <v>24</v>
      </c>
      <c r="D7" s="721" t="s">
        <v>25</v>
      </c>
      <c r="E7" s="721"/>
    </row>
    <row r="8" spans="2:8" s="459" customFormat="1" ht="41.25" customHeight="1" x14ac:dyDescent="0.25">
      <c r="B8" s="724" t="s">
        <v>26</v>
      </c>
      <c r="C8" s="462" t="s">
        <v>27</v>
      </c>
      <c r="D8" s="722" t="s">
        <v>28</v>
      </c>
      <c r="E8" s="723"/>
    </row>
    <row r="9" spans="2:8" s="459" customFormat="1" ht="41.25" customHeight="1" x14ac:dyDescent="0.25">
      <c r="B9" s="725"/>
      <c r="C9" s="463" t="s">
        <v>29</v>
      </c>
      <c r="D9" s="664" t="s">
        <v>30</v>
      </c>
      <c r="E9" s="666"/>
    </row>
    <row r="10" spans="2:8" s="461" customFormat="1" ht="41.25" customHeight="1" x14ac:dyDescent="0.25">
      <c r="B10" s="726"/>
      <c r="C10" s="463" t="s">
        <v>31</v>
      </c>
      <c r="D10" s="672" t="s">
        <v>32</v>
      </c>
      <c r="E10" s="674"/>
    </row>
    <row r="11" spans="2:8" s="461" customFormat="1" ht="41.25" customHeight="1" x14ac:dyDescent="0.25">
      <c r="B11" s="726"/>
      <c r="C11" s="463" t="s">
        <v>33</v>
      </c>
      <c r="D11" s="672" t="s">
        <v>34</v>
      </c>
      <c r="E11" s="674"/>
    </row>
    <row r="12" spans="2:8" s="461" customFormat="1" ht="41.25" customHeight="1" x14ac:dyDescent="0.25">
      <c r="B12" s="726"/>
      <c r="C12" s="463" t="s">
        <v>35</v>
      </c>
      <c r="D12" s="672" t="s">
        <v>36</v>
      </c>
      <c r="E12" s="674"/>
    </row>
    <row r="13" spans="2:8" s="461" customFormat="1" ht="41.25" customHeight="1" x14ac:dyDescent="0.25">
      <c r="B13" s="726"/>
      <c r="C13" s="463" t="s">
        <v>37</v>
      </c>
      <c r="D13" s="664" t="s">
        <v>38</v>
      </c>
      <c r="E13" s="666"/>
    </row>
    <row r="14" spans="2:8" s="461" customFormat="1" ht="41.25" customHeight="1" x14ac:dyDescent="0.25">
      <c r="B14" s="726"/>
      <c r="C14" s="463" t="s">
        <v>39</v>
      </c>
      <c r="D14" s="664" t="s">
        <v>40</v>
      </c>
      <c r="E14" s="666"/>
    </row>
    <row r="15" spans="2:8" s="461" customFormat="1" ht="41.25" customHeight="1" x14ac:dyDescent="0.25">
      <c r="B15" s="726"/>
      <c r="C15" s="463" t="s">
        <v>41</v>
      </c>
      <c r="D15" s="672" t="s">
        <v>42</v>
      </c>
      <c r="E15" s="674"/>
    </row>
    <row r="16" spans="2:8" s="461" customFormat="1" ht="41.25" customHeight="1" x14ac:dyDescent="0.25">
      <c r="B16" s="726"/>
      <c r="C16" s="463" t="s">
        <v>43</v>
      </c>
      <c r="D16" s="672" t="s">
        <v>44</v>
      </c>
      <c r="E16" s="674"/>
    </row>
    <row r="17" spans="2:5" s="461" customFormat="1" ht="41.25" customHeight="1" thickBot="1" x14ac:dyDescent="0.3">
      <c r="B17" s="726"/>
      <c r="C17" s="464" t="s">
        <v>45</v>
      </c>
      <c r="D17" s="732" t="s">
        <v>46</v>
      </c>
      <c r="E17" s="733"/>
    </row>
    <row r="18" spans="2:5" s="461" customFormat="1" ht="41.25" customHeight="1" x14ac:dyDescent="0.25">
      <c r="B18" s="727" t="s">
        <v>47</v>
      </c>
      <c r="C18" s="465" t="s">
        <v>48</v>
      </c>
      <c r="D18" s="722" t="s">
        <v>49</v>
      </c>
      <c r="E18" s="723"/>
    </row>
    <row r="19" spans="2:5" s="461" customFormat="1" ht="41.25" customHeight="1" x14ac:dyDescent="0.25">
      <c r="B19" s="728"/>
      <c r="C19" s="466" t="s">
        <v>35</v>
      </c>
      <c r="D19" s="672" t="s">
        <v>50</v>
      </c>
      <c r="E19" s="674"/>
    </row>
    <row r="20" spans="2:5" s="461" customFormat="1" ht="41.25" customHeight="1" x14ac:dyDescent="0.25">
      <c r="B20" s="728"/>
      <c r="C20" s="466" t="s">
        <v>51</v>
      </c>
      <c r="D20" s="734" t="s">
        <v>52</v>
      </c>
      <c r="E20" s="735"/>
    </row>
    <row r="21" spans="2:5" s="461" customFormat="1" ht="41.25" customHeight="1" x14ac:dyDescent="0.25">
      <c r="B21" s="728"/>
      <c r="C21" s="466" t="s">
        <v>53</v>
      </c>
      <c r="D21" s="734" t="s">
        <v>54</v>
      </c>
      <c r="E21" s="735"/>
    </row>
    <row r="22" spans="2:5" s="461" customFormat="1" ht="41.25" customHeight="1" x14ac:dyDescent="0.25">
      <c r="B22" s="728"/>
      <c r="C22" s="466" t="s">
        <v>55</v>
      </c>
      <c r="D22" s="734" t="s">
        <v>56</v>
      </c>
      <c r="E22" s="735"/>
    </row>
    <row r="23" spans="2:5" s="461" customFormat="1" ht="41.25" customHeight="1" thickBot="1" x14ac:dyDescent="0.3">
      <c r="B23" s="696"/>
      <c r="C23" s="467" t="s">
        <v>45</v>
      </c>
      <c r="D23" s="736" t="s">
        <v>57</v>
      </c>
      <c r="E23" s="737"/>
    </row>
    <row r="24" spans="2:5" s="461" customFormat="1" ht="41.25" customHeight="1" x14ac:dyDescent="0.25">
      <c r="B24" s="727" t="s">
        <v>58</v>
      </c>
      <c r="C24" s="465" t="s">
        <v>59</v>
      </c>
      <c r="D24" s="669" t="s">
        <v>60</v>
      </c>
      <c r="E24" s="671"/>
    </row>
    <row r="25" spans="2:5" s="461" customFormat="1" ht="41.25" customHeight="1" x14ac:dyDescent="0.25">
      <c r="B25" s="728"/>
      <c r="C25" s="466" t="s">
        <v>61</v>
      </c>
      <c r="D25" s="664" t="s">
        <v>62</v>
      </c>
      <c r="E25" s="666"/>
    </row>
    <row r="26" spans="2:5" s="461" customFormat="1" ht="41.25" customHeight="1" x14ac:dyDescent="0.25">
      <c r="B26" s="728"/>
      <c r="C26" s="466" t="s">
        <v>63</v>
      </c>
      <c r="D26" s="664" t="s">
        <v>64</v>
      </c>
      <c r="E26" s="666"/>
    </row>
    <row r="27" spans="2:5" s="461" customFormat="1" ht="41.25" customHeight="1" x14ac:dyDescent="0.25">
      <c r="B27" s="728"/>
      <c r="C27" s="466" t="s">
        <v>65</v>
      </c>
      <c r="D27" s="664" t="s">
        <v>32</v>
      </c>
      <c r="E27" s="666"/>
    </row>
    <row r="28" spans="2:5" s="461" customFormat="1" ht="41.25" customHeight="1" x14ac:dyDescent="0.25">
      <c r="B28" s="728"/>
      <c r="C28" s="466" t="s">
        <v>66</v>
      </c>
      <c r="D28" s="664" t="s">
        <v>67</v>
      </c>
      <c r="E28" s="666"/>
    </row>
    <row r="29" spans="2:5" s="461" customFormat="1" ht="41.25" customHeight="1" x14ac:dyDescent="0.25">
      <c r="B29" s="728"/>
      <c r="C29" s="466" t="s">
        <v>68</v>
      </c>
      <c r="D29" s="664" t="s">
        <v>69</v>
      </c>
      <c r="E29" s="666"/>
    </row>
    <row r="30" spans="2:5" s="461" customFormat="1" ht="41.25" customHeight="1" x14ac:dyDescent="0.25">
      <c r="B30" s="728"/>
      <c r="C30" s="466" t="s">
        <v>70</v>
      </c>
      <c r="D30" s="664" t="s">
        <v>71</v>
      </c>
      <c r="E30" s="666"/>
    </row>
    <row r="31" spans="2:5" s="461" customFormat="1" ht="41.25" customHeight="1" x14ac:dyDescent="0.25">
      <c r="B31" s="728"/>
      <c r="C31" s="466" t="s">
        <v>72</v>
      </c>
      <c r="D31" s="664" t="s">
        <v>73</v>
      </c>
      <c r="E31" s="666"/>
    </row>
    <row r="32" spans="2:5" s="461" customFormat="1" ht="41.25" customHeight="1" x14ac:dyDescent="0.25">
      <c r="B32" s="728"/>
      <c r="C32" s="466" t="s">
        <v>35</v>
      </c>
      <c r="D32" s="664" t="s">
        <v>50</v>
      </c>
      <c r="E32" s="666"/>
    </row>
    <row r="33" spans="2:5" s="461" customFormat="1" ht="41.25" customHeight="1" x14ac:dyDescent="0.25">
      <c r="B33" s="728"/>
      <c r="C33" s="466" t="s">
        <v>74</v>
      </c>
      <c r="D33" s="664" t="s">
        <v>75</v>
      </c>
      <c r="E33" s="666"/>
    </row>
    <row r="34" spans="2:5" s="461" customFormat="1" ht="41.25" customHeight="1" x14ac:dyDescent="0.25">
      <c r="B34" s="728"/>
      <c r="C34" s="466" t="s">
        <v>76</v>
      </c>
      <c r="D34" s="664" t="s">
        <v>77</v>
      </c>
      <c r="E34" s="666"/>
    </row>
    <row r="35" spans="2:5" s="461" customFormat="1" ht="41.25" customHeight="1" x14ac:dyDescent="0.25">
      <c r="B35" s="728"/>
      <c r="C35" s="466" t="s">
        <v>78</v>
      </c>
      <c r="D35" s="664" t="s">
        <v>79</v>
      </c>
      <c r="E35" s="666"/>
    </row>
    <row r="36" spans="2:5" s="461" customFormat="1" ht="41.25" customHeight="1" x14ac:dyDescent="0.25">
      <c r="B36" s="728"/>
      <c r="C36" s="466" t="s">
        <v>80</v>
      </c>
      <c r="D36" s="664" t="s">
        <v>81</v>
      </c>
      <c r="E36" s="666"/>
    </row>
    <row r="37" spans="2:5" s="461" customFormat="1" ht="41.25" customHeight="1" x14ac:dyDescent="0.25">
      <c r="B37" s="728"/>
      <c r="C37" s="466" t="s">
        <v>82</v>
      </c>
      <c r="D37" s="664" t="s">
        <v>83</v>
      </c>
      <c r="E37" s="666"/>
    </row>
    <row r="38" spans="2:5" s="461" customFormat="1" ht="41.25" customHeight="1" x14ac:dyDescent="0.25">
      <c r="B38" s="728"/>
      <c r="C38" s="466" t="s">
        <v>84</v>
      </c>
      <c r="D38" s="664" t="s">
        <v>85</v>
      </c>
      <c r="E38" s="666"/>
    </row>
    <row r="39" spans="2:5" s="461" customFormat="1" ht="41.25" customHeight="1" x14ac:dyDescent="0.25">
      <c r="B39" s="728"/>
      <c r="C39" s="466" t="s">
        <v>86</v>
      </c>
      <c r="D39" s="664" t="s">
        <v>87</v>
      </c>
      <c r="E39" s="666"/>
    </row>
    <row r="40" spans="2:5" s="461" customFormat="1" ht="41.25" customHeight="1" x14ac:dyDescent="0.25">
      <c r="B40" s="728"/>
      <c r="C40" s="466" t="s">
        <v>88</v>
      </c>
      <c r="D40" s="664" t="s">
        <v>89</v>
      </c>
      <c r="E40" s="666"/>
    </row>
    <row r="41" spans="2:5" s="461" customFormat="1" ht="41.25" customHeight="1" x14ac:dyDescent="0.25">
      <c r="B41" s="728"/>
      <c r="C41" s="466" t="s">
        <v>90</v>
      </c>
      <c r="D41" s="664" t="s">
        <v>91</v>
      </c>
      <c r="E41" s="666"/>
    </row>
    <row r="42" spans="2:5" s="461" customFormat="1" ht="41.25" customHeight="1" x14ac:dyDescent="0.25">
      <c r="B42" s="728"/>
      <c r="C42" s="466" t="s">
        <v>92</v>
      </c>
      <c r="D42" s="664" t="s">
        <v>93</v>
      </c>
      <c r="E42" s="666"/>
    </row>
    <row r="43" spans="2:5" s="461" customFormat="1" ht="41.25" customHeight="1" x14ac:dyDescent="0.25">
      <c r="B43" s="728"/>
      <c r="C43" s="466" t="s">
        <v>94</v>
      </c>
      <c r="D43" s="664" t="s">
        <v>95</v>
      </c>
      <c r="E43" s="666"/>
    </row>
    <row r="44" spans="2:5" s="461" customFormat="1" ht="41.25" customHeight="1" x14ac:dyDescent="0.25">
      <c r="B44" s="728"/>
      <c r="C44" s="466" t="s">
        <v>96</v>
      </c>
      <c r="D44" s="664" t="s">
        <v>97</v>
      </c>
      <c r="E44" s="666"/>
    </row>
    <row r="45" spans="2:5" s="461" customFormat="1" ht="41.25" customHeight="1" x14ac:dyDescent="0.25">
      <c r="B45" s="728"/>
      <c r="C45" s="466" t="s">
        <v>98</v>
      </c>
      <c r="D45" s="664" t="s">
        <v>99</v>
      </c>
      <c r="E45" s="666"/>
    </row>
    <row r="46" spans="2:5" s="461" customFormat="1" ht="41.25" customHeight="1" x14ac:dyDescent="0.25">
      <c r="B46" s="728"/>
      <c r="C46" s="466" t="s">
        <v>100</v>
      </c>
      <c r="D46" s="664" t="s">
        <v>101</v>
      </c>
      <c r="E46" s="666"/>
    </row>
    <row r="47" spans="2:5" s="461" customFormat="1" ht="41.25" customHeight="1" x14ac:dyDescent="0.25">
      <c r="B47" s="728"/>
      <c r="C47" s="466" t="s">
        <v>102</v>
      </c>
      <c r="D47" s="664" t="s">
        <v>103</v>
      </c>
      <c r="E47" s="666"/>
    </row>
    <row r="48" spans="2:5" s="461" customFormat="1" ht="41.25" customHeight="1" x14ac:dyDescent="0.25">
      <c r="B48" s="728"/>
      <c r="C48" s="466" t="s">
        <v>104</v>
      </c>
      <c r="D48" s="664" t="s">
        <v>105</v>
      </c>
      <c r="E48" s="666"/>
    </row>
    <row r="49" spans="2:5" s="461" customFormat="1" ht="41.25" customHeight="1" x14ac:dyDescent="0.25">
      <c r="B49" s="728"/>
      <c r="C49" s="466" t="s">
        <v>45</v>
      </c>
      <c r="D49" s="664" t="s">
        <v>106</v>
      </c>
      <c r="E49" s="666"/>
    </row>
    <row r="50" spans="2:5" s="461" customFormat="1" ht="41.25" customHeight="1" thickBot="1" x14ac:dyDescent="0.3">
      <c r="B50" s="728"/>
      <c r="C50" s="467" t="s">
        <v>107</v>
      </c>
      <c r="D50" s="711" t="s">
        <v>108</v>
      </c>
      <c r="E50" s="712"/>
    </row>
    <row r="51" spans="2:5" s="461" customFormat="1" ht="41.25" customHeight="1" x14ac:dyDescent="0.25">
      <c r="B51" s="748" t="s">
        <v>109</v>
      </c>
      <c r="C51" s="468" t="s">
        <v>110</v>
      </c>
      <c r="D51" s="713" t="s">
        <v>111</v>
      </c>
      <c r="E51" s="714"/>
    </row>
    <row r="52" spans="2:5" s="461" customFormat="1" ht="41.25" customHeight="1" x14ac:dyDescent="0.25">
      <c r="B52" s="749"/>
      <c r="C52" s="469" t="s">
        <v>112</v>
      </c>
      <c r="D52" s="708" t="s">
        <v>113</v>
      </c>
      <c r="E52" s="709"/>
    </row>
    <row r="53" spans="2:5" ht="41.25" customHeight="1" x14ac:dyDescent="0.25">
      <c r="B53" s="749"/>
      <c r="C53" s="469" t="s">
        <v>114</v>
      </c>
      <c r="D53" s="708" t="s">
        <v>115</v>
      </c>
      <c r="E53" s="709"/>
    </row>
    <row r="54" spans="2:5" ht="41.25" customHeight="1" x14ac:dyDescent="0.25">
      <c r="B54" s="749"/>
      <c r="C54" s="469" t="s">
        <v>116</v>
      </c>
      <c r="D54" s="708" t="s">
        <v>117</v>
      </c>
      <c r="E54" s="709"/>
    </row>
    <row r="55" spans="2:5" ht="41.25" customHeight="1" x14ac:dyDescent="0.25">
      <c r="B55" s="749"/>
      <c r="C55" s="469" t="s">
        <v>118</v>
      </c>
      <c r="D55" s="708" t="s">
        <v>119</v>
      </c>
      <c r="E55" s="709"/>
    </row>
    <row r="56" spans="2:5" ht="41.25" customHeight="1" x14ac:dyDescent="0.25">
      <c r="B56" s="749"/>
      <c r="C56" s="469" t="s">
        <v>120</v>
      </c>
      <c r="D56" s="708" t="s">
        <v>121</v>
      </c>
      <c r="E56" s="709"/>
    </row>
    <row r="57" spans="2:5" ht="41.25" customHeight="1" x14ac:dyDescent="0.25">
      <c r="B57" s="749"/>
      <c r="C57" s="469" t="s">
        <v>122</v>
      </c>
      <c r="D57" s="746" t="s">
        <v>123</v>
      </c>
      <c r="E57" s="747"/>
    </row>
    <row r="58" spans="2:5" ht="41.25" customHeight="1" x14ac:dyDescent="0.25">
      <c r="B58" s="749"/>
      <c r="C58" s="469" t="s">
        <v>124</v>
      </c>
      <c r="D58" s="708" t="s">
        <v>125</v>
      </c>
      <c r="E58" s="709"/>
    </row>
    <row r="59" spans="2:5" ht="41.25" customHeight="1" x14ac:dyDescent="0.25">
      <c r="B59" s="749"/>
      <c r="C59" s="469" t="s">
        <v>126</v>
      </c>
      <c r="D59" s="708" t="s">
        <v>38</v>
      </c>
      <c r="E59" s="709"/>
    </row>
    <row r="60" spans="2:5" ht="41.25" customHeight="1" x14ac:dyDescent="0.25">
      <c r="B60" s="749"/>
      <c r="C60" s="469" t="s">
        <v>127</v>
      </c>
      <c r="D60" s="708" t="s">
        <v>128</v>
      </c>
      <c r="E60" s="709"/>
    </row>
    <row r="61" spans="2:5" ht="41.25" customHeight="1" x14ac:dyDescent="0.25">
      <c r="B61" s="749"/>
      <c r="C61" s="469" t="s">
        <v>129</v>
      </c>
      <c r="D61" s="708" t="s">
        <v>130</v>
      </c>
      <c r="E61" s="709"/>
    </row>
    <row r="62" spans="2:5" ht="41.25" customHeight="1" x14ac:dyDescent="0.25">
      <c r="B62" s="749"/>
      <c r="C62" s="469" t="s">
        <v>131</v>
      </c>
      <c r="D62" s="708" t="s">
        <v>132</v>
      </c>
      <c r="E62" s="709"/>
    </row>
    <row r="63" spans="2:5" ht="41.25" customHeight="1" x14ac:dyDescent="0.25">
      <c r="B63" s="749"/>
      <c r="C63" s="469" t="s">
        <v>133</v>
      </c>
      <c r="D63" s="746" t="s">
        <v>134</v>
      </c>
      <c r="E63" s="747"/>
    </row>
    <row r="64" spans="2:5" ht="41.25" customHeight="1" x14ac:dyDescent="0.25">
      <c r="B64" s="749"/>
      <c r="C64" s="470" t="s">
        <v>135</v>
      </c>
      <c r="D64" s="706" t="s">
        <v>136</v>
      </c>
      <c r="E64" s="707"/>
    </row>
    <row r="65" spans="2:5" ht="41.25" customHeight="1" x14ac:dyDescent="0.25">
      <c r="B65" s="749"/>
      <c r="C65" s="469" t="s">
        <v>137</v>
      </c>
      <c r="D65" s="706" t="s">
        <v>138</v>
      </c>
      <c r="E65" s="707"/>
    </row>
    <row r="66" spans="2:5" ht="41.25" customHeight="1" x14ac:dyDescent="0.25">
      <c r="B66" s="749"/>
      <c r="C66" s="469" t="s">
        <v>139</v>
      </c>
      <c r="D66" s="706" t="s">
        <v>140</v>
      </c>
      <c r="E66" s="707"/>
    </row>
    <row r="67" spans="2:5" ht="41.25" customHeight="1" x14ac:dyDescent="0.25">
      <c r="B67" s="749"/>
      <c r="C67" s="469" t="s">
        <v>141</v>
      </c>
      <c r="D67" s="706" t="s">
        <v>142</v>
      </c>
      <c r="E67" s="707"/>
    </row>
    <row r="68" spans="2:5" ht="41.25" customHeight="1" x14ac:dyDescent="0.25">
      <c r="B68" s="749"/>
      <c r="C68" s="469" t="s">
        <v>143</v>
      </c>
      <c r="D68" s="706" t="s">
        <v>144</v>
      </c>
      <c r="E68" s="707"/>
    </row>
    <row r="69" spans="2:5" ht="41.25" customHeight="1" x14ac:dyDescent="0.25">
      <c r="B69" s="749"/>
      <c r="C69" s="469" t="s">
        <v>145</v>
      </c>
      <c r="D69" s="704" t="s">
        <v>146</v>
      </c>
      <c r="E69" s="705"/>
    </row>
    <row r="70" spans="2:5" ht="41.25" customHeight="1" x14ac:dyDescent="0.25">
      <c r="B70" s="749"/>
      <c r="C70" s="469" t="s">
        <v>147</v>
      </c>
      <c r="D70" s="706" t="s">
        <v>148</v>
      </c>
      <c r="E70" s="707"/>
    </row>
    <row r="71" spans="2:5" ht="41.25" customHeight="1" thickBot="1" x14ac:dyDescent="0.3">
      <c r="B71" s="750"/>
      <c r="C71" s="471" t="s">
        <v>149</v>
      </c>
      <c r="D71" s="740" t="s">
        <v>150</v>
      </c>
      <c r="E71" s="741"/>
    </row>
    <row r="72" spans="2:5" ht="41.25" customHeight="1" x14ac:dyDescent="0.25">
      <c r="B72" s="751" t="s">
        <v>151</v>
      </c>
      <c r="C72" s="468" t="s">
        <v>152</v>
      </c>
      <c r="D72" s="742" t="s">
        <v>153</v>
      </c>
      <c r="E72" s="743"/>
    </row>
    <row r="73" spans="2:5" ht="41.25" customHeight="1" x14ac:dyDescent="0.25">
      <c r="B73" s="751"/>
      <c r="C73" s="472" t="s">
        <v>154</v>
      </c>
      <c r="D73" s="704" t="s">
        <v>155</v>
      </c>
      <c r="E73" s="705"/>
    </row>
    <row r="74" spans="2:5" ht="41.25" customHeight="1" x14ac:dyDescent="0.25">
      <c r="B74" s="751"/>
      <c r="C74" s="472" t="s">
        <v>156</v>
      </c>
      <c r="D74" s="704" t="s">
        <v>157</v>
      </c>
      <c r="E74" s="705"/>
    </row>
    <row r="75" spans="2:5" ht="41.25" customHeight="1" x14ac:dyDescent="0.25">
      <c r="B75" s="751"/>
      <c r="C75" s="472" t="s">
        <v>158</v>
      </c>
      <c r="D75" s="704" t="s">
        <v>159</v>
      </c>
      <c r="E75" s="705"/>
    </row>
    <row r="76" spans="2:5" ht="41.25" customHeight="1" x14ac:dyDescent="0.25">
      <c r="B76" s="751"/>
      <c r="C76" s="472" t="s">
        <v>160</v>
      </c>
      <c r="D76" s="704" t="s">
        <v>161</v>
      </c>
      <c r="E76" s="705"/>
    </row>
    <row r="77" spans="2:5" ht="41.25" customHeight="1" thickBot="1" x14ac:dyDescent="0.3">
      <c r="B77" s="752"/>
      <c r="C77" s="473" t="s">
        <v>162</v>
      </c>
      <c r="D77" s="744" t="s">
        <v>163</v>
      </c>
      <c r="E77" s="745"/>
    </row>
    <row r="78" spans="2:5" ht="41.25" customHeight="1" x14ac:dyDescent="0.25">
      <c r="B78" s="728" t="s">
        <v>164</v>
      </c>
      <c r="C78" s="474" t="s">
        <v>165</v>
      </c>
      <c r="D78" s="756" t="s">
        <v>166</v>
      </c>
      <c r="E78" s="757"/>
    </row>
    <row r="79" spans="2:5" ht="41.25" customHeight="1" x14ac:dyDescent="0.25">
      <c r="B79" s="728"/>
      <c r="C79" s="472" t="s">
        <v>167</v>
      </c>
      <c r="D79" s="704" t="s">
        <v>168</v>
      </c>
      <c r="E79" s="705"/>
    </row>
    <row r="80" spans="2:5" ht="41.25" customHeight="1" x14ac:dyDescent="0.25">
      <c r="B80" s="728"/>
      <c r="C80" s="472" t="s">
        <v>169</v>
      </c>
      <c r="D80" s="704" t="s">
        <v>170</v>
      </c>
      <c r="E80" s="705"/>
    </row>
    <row r="81" spans="2:5" ht="41.25" customHeight="1" x14ac:dyDescent="0.25">
      <c r="B81" s="728"/>
      <c r="C81" s="472" t="s">
        <v>171</v>
      </c>
      <c r="D81" s="704" t="s">
        <v>172</v>
      </c>
      <c r="E81" s="705"/>
    </row>
    <row r="82" spans="2:5" ht="41.25" customHeight="1" x14ac:dyDescent="0.25">
      <c r="B82" s="728"/>
      <c r="C82" s="472" t="s">
        <v>173</v>
      </c>
      <c r="D82" s="704" t="s">
        <v>174</v>
      </c>
      <c r="E82" s="705"/>
    </row>
    <row r="83" spans="2:5" ht="41.25" customHeight="1" x14ac:dyDescent="0.25">
      <c r="B83" s="728"/>
      <c r="C83" s="472" t="s">
        <v>175</v>
      </c>
      <c r="D83" s="704" t="s">
        <v>176</v>
      </c>
      <c r="E83" s="705"/>
    </row>
    <row r="84" spans="2:5" ht="41.25" customHeight="1" x14ac:dyDescent="0.25">
      <c r="B84" s="728"/>
      <c r="C84" s="472" t="s">
        <v>177</v>
      </c>
      <c r="D84" s="704" t="s">
        <v>178</v>
      </c>
      <c r="E84" s="705"/>
    </row>
    <row r="85" spans="2:5" ht="41.25" customHeight="1" x14ac:dyDescent="0.25">
      <c r="B85" s="728"/>
      <c r="C85" s="472" t="s">
        <v>179</v>
      </c>
      <c r="D85" s="704" t="s">
        <v>180</v>
      </c>
      <c r="E85" s="710"/>
    </row>
    <row r="86" spans="2:5" ht="54" customHeight="1" x14ac:dyDescent="0.25">
      <c r="B86" s="728"/>
      <c r="C86" s="472" t="s">
        <v>37</v>
      </c>
      <c r="D86" s="704" t="s">
        <v>181</v>
      </c>
      <c r="E86" s="710"/>
    </row>
    <row r="87" spans="2:5" ht="41.25" customHeight="1" x14ac:dyDescent="0.25">
      <c r="B87" s="728"/>
      <c r="C87" s="472" t="s">
        <v>182</v>
      </c>
      <c r="D87" s="704" t="s">
        <v>183</v>
      </c>
      <c r="E87" s="705"/>
    </row>
    <row r="88" spans="2:5" ht="48.75" customHeight="1" x14ac:dyDescent="0.25">
      <c r="B88" s="728"/>
      <c r="C88" s="472" t="s">
        <v>184</v>
      </c>
      <c r="D88" s="704" t="s">
        <v>185</v>
      </c>
      <c r="E88" s="710"/>
    </row>
    <row r="89" spans="2:5" ht="41.25" customHeight="1" x14ac:dyDescent="0.25">
      <c r="B89" s="728"/>
      <c r="C89" s="472" t="s">
        <v>186</v>
      </c>
      <c r="D89" s="704" t="s">
        <v>187</v>
      </c>
      <c r="E89" s="705"/>
    </row>
    <row r="90" spans="2:5" ht="41.25" customHeight="1" x14ac:dyDescent="0.25">
      <c r="B90" s="728"/>
      <c r="C90" s="475" t="s">
        <v>188</v>
      </c>
      <c r="D90" s="704" t="s">
        <v>189</v>
      </c>
      <c r="E90" s="705"/>
    </row>
    <row r="91" spans="2:5" ht="41.25" customHeight="1" x14ac:dyDescent="0.25">
      <c r="B91" s="728"/>
      <c r="C91" s="472" t="s">
        <v>190</v>
      </c>
      <c r="D91" s="704" t="s">
        <v>191</v>
      </c>
      <c r="E91" s="705"/>
    </row>
    <row r="92" spans="2:5" ht="41.25" customHeight="1" thickBot="1" x14ac:dyDescent="0.3">
      <c r="B92" s="728"/>
      <c r="C92" s="476" t="s">
        <v>162</v>
      </c>
      <c r="D92" s="715" t="s">
        <v>192</v>
      </c>
      <c r="E92" s="716"/>
    </row>
    <row r="93" spans="2:5" ht="41.25" customHeight="1" x14ac:dyDescent="0.25">
      <c r="B93" s="753" t="s">
        <v>193</v>
      </c>
      <c r="C93" s="42" t="s">
        <v>194</v>
      </c>
      <c r="D93" s="738" t="s">
        <v>195</v>
      </c>
      <c r="E93" s="739"/>
    </row>
    <row r="94" spans="2:5" ht="41.25" customHeight="1" x14ac:dyDescent="0.25">
      <c r="B94" s="754"/>
      <c r="C94" s="43" t="s">
        <v>196</v>
      </c>
      <c r="D94" s="717" t="s">
        <v>197</v>
      </c>
      <c r="E94" s="710"/>
    </row>
    <row r="95" spans="2:5" ht="41.25" customHeight="1" thickBot="1" x14ac:dyDescent="0.3">
      <c r="B95" s="755"/>
      <c r="C95" s="45" t="s">
        <v>198</v>
      </c>
      <c r="D95" s="702" t="s">
        <v>199</v>
      </c>
      <c r="E95" s="703"/>
    </row>
    <row r="96" spans="2:5" ht="41.25" customHeight="1" x14ac:dyDescent="0.25">
      <c r="B96" s="695" t="s">
        <v>200</v>
      </c>
      <c r="C96" s="42" t="s">
        <v>201</v>
      </c>
      <c r="D96" s="781" t="s">
        <v>202</v>
      </c>
      <c r="E96" s="782"/>
    </row>
    <row r="97" spans="2:5" ht="41.25" customHeight="1" x14ac:dyDescent="0.25">
      <c r="B97" s="779"/>
      <c r="C97" s="43" t="s">
        <v>203</v>
      </c>
      <c r="D97" s="717" t="s">
        <v>204</v>
      </c>
      <c r="E97" s="710"/>
    </row>
    <row r="98" spans="2:5" ht="41.25" customHeight="1" x14ac:dyDescent="0.25">
      <c r="B98" s="779"/>
      <c r="C98" s="43" t="s">
        <v>205</v>
      </c>
      <c r="D98" s="717" t="s">
        <v>206</v>
      </c>
      <c r="E98" s="710"/>
    </row>
    <row r="99" spans="2:5" ht="41.25" customHeight="1" x14ac:dyDescent="0.25">
      <c r="B99" s="779"/>
      <c r="C99" s="44" t="s">
        <v>207</v>
      </c>
      <c r="D99" s="717" t="s">
        <v>202</v>
      </c>
      <c r="E99" s="710"/>
    </row>
    <row r="100" spans="2:5" ht="41.25" customHeight="1" x14ac:dyDescent="0.25">
      <c r="B100" s="779"/>
      <c r="C100" s="43" t="s">
        <v>208</v>
      </c>
      <c r="D100" s="717" t="s">
        <v>209</v>
      </c>
      <c r="E100" s="710"/>
    </row>
    <row r="101" spans="2:5" ht="41.25" customHeight="1" x14ac:dyDescent="0.25">
      <c r="B101" s="779"/>
      <c r="C101" s="43" t="s">
        <v>210</v>
      </c>
      <c r="D101" s="717" t="s">
        <v>211</v>
      </c>
      <c r="E101" s="710"/>
    </row>
    <row r="102" spans="2:5" ht="41.25" customHeight="1" x14ac:dyDescent="0.25">
      <c r="B102" s="779"/>
      <c r="C102" s="43" t="s">
        <v>212</v>
      </c>
      <c r="D102" s="717" t="s">
        <v>213</v>
      </c>
      <c r="E102" s="710"/>
    </row>
    <row r="103" spans="2:5" ht="41.25" customHeight="1" x14ac:dyDescent="0.25">
      <c r="B103" s="779"/>
      <c r="C103" s="43" t="s">
        <v>214</v>
      </c>
      <c r="D103" s="717" t="s">
        <v>215</v>
      </c>
      <c r="E103" s="710"/>
    </row>
    <row r="104" spans="2:5" ht="41.25" customHeight="1" x14ac:dyDescent="0.25">
      <c r="B104" s="779"/>
      <c r="C104" s="43" t="s">
        <v>216</v>
      </c>
      <c r="D104" s="717" t="s">
        <v>217</v>
      </c>
      <c r="E104" s="710"/>
    </row>
    <row r="105" spans="2:5" ht="41.25" customHeight="1" x14ac:dyDescent="0.25">
      <c r="B105" s="779"/>
      <c r="C105" s="43" t="s">
        <v>205</v>
      </c>
      <c r="D105" s="717" t="s">
        <v>206</v>
      </c>
      <c r="E105" s="710"/>
    </row>
    <row r="106" spans="2:5" ht="41.25" customHeight="1" x14ac:dyDescent="0.25">
      <c r="B106" s="779"/>
      <c r="C106" s="43" t="s">
        <v>207</v>
      </c>
      <c r="D106" s="717" t="s">
        <v>202</v>
      </c>
      <c r="E106" s="710"/>
    </row>
    <row r="107" spans="2:5" ht="41.25" customHeight="1" x14ac:dyDescent="0.25">
      <c r="B107" s="779"/>
      <c r="C107" s="43" t="s">
        <v>212</v>
      </c>
      <c r="D107" s="717" t="s">
        <v>213</v>
      </c>
      <c r="E107" s="710"/>
    </row>
    <row r="108" spans="2:5" ht="41.25" customHeight="1" x14ac:dyDescent="0.25">
      <c r="B108" s="779"/>
      <c r="C108" s="43" t="s">
        <v>218</v>
      </c>
      <c r="D108" s="717" t="s">
        <v>219</v>
      </c>
      <c r="E108" s="710"/>
    </row>
    <row r="109" spans="2:5" ht="41.25" customHeight="1" thickBot="1" x14ac:dyDescent="0.3">
      <c r="B109" s="780"/>
      <c r="C109" s="45" t="s">
        <v>43</v>
      </c>
      <c r="D109" s="702" t="s">
        <v>220</v>
      </c>
      <c r="E109" s="703"/>
    </row>
    <row r="110" spans="2:5" ht="44.25" customHeight="1" x14ac:dyDescent="0.25">
      <c r="B110" s="667" t="s">
        <v>221</v>
      </c>
      <c r="C110" s="46" t="s">
        <v>222</v>
      </c>
      <c r="D110" s="773" t="s">
        <v>223</v>
      </c>
      <c r="E110" s="774"/>
    </row>
    <row r="111" spans="2:5" ht="44.25" customHeight="1" x14ac:dyDescent="0.25">
      <c r="B111" s="668"/>
      <c r="C111" s="44" t="s">
        <v>224</v>
      </c>
      <c r="D111" s="775" t="s">
        <v>225</v>
      </c>
      <c r="E111" s="776"/>
    </row>
    <row r="112" spans="2:5" ht="44.25" customHeight="1" thickBot="1" x14ac:dyDescent="0.3">
      <c r="B112" s="772"/>
      <c r="C112" s="47" t="s">
        <v>226</v>
      </c>
      <c r="D112" s="777" t="s">
        <v>227</v>
      </c>
      <c r="E112" s="778"/>
    </row>
    <row r="113" spans="2:6" ht="39.75" customHeight="1" x14ac:dyDescent="0.25">
      <c r="B113" s="678" t="s">
        <v>228</v>
      </c>
      <c r="C113" s="62" t="s">
        <v>229</v>
      </c>
      <c r="D113" s="758" t="s">
        <v>230</v>
      </c>
      <c r="E113" s="759"/>
    </row>
    <row r="114" spans="2:6" ht="39.75" customHeight="1" x14ac:dyDescent="0.25">
      <c r="B114" s="661"/>
      <c r="C114" s="63" t="s">
        <v>231</v>
      </c>
      <c r="D114" s="760" t="s">
        <v>232</v>
      </c>
      <c r="E114" s="761"/>
    </row>
    <row r="115" spans="2:6" ht="39.75" customHeight="1" x14ac:dyDescent="0.25">
      <c r="B115" s="661"/>
      <c r="C115" s="63" t="s">
        <v>233</v>
      </c>
      <c r="D115" s="760" t="s">
        <v>234</v>
      </c>
      <c r="E115" s="761"/>
    </row>
    <row r="116" spans="2:6" ht="39.75" customHeight="1" thickBot="1" x14ac:dyDescent="0.3">
      <c r="B116" s="661"/>
      <c r="C116" s="64" t="s">
        <v>235</v>
      </c>
      <c r="D116" s="762" t="s">
        <v>236</v>
      </c>
      <c r="E116" s="763"/>
    </row>
    <row r="117" spans="2:6" ht="51" customHeight="1" x14ac:dyDescent="0.25">
      <c r="B117" s="764" t="s">
        <v>237</v>
      </c>
      <c r="C117" s="68" t="s">
        <v>229</v>
      </c>
      <c r="D117" s="766" t="s">
        <v>238</v>
      </c>
      <c r="E117" s="767"/>
    </row>
    <row r="118" spans="2:6" ht="51" customHeight="1" x14ac:dyDescent="0.25">
      <c r="B118" s="668"/>
      <c r="C118" s="69" t="s">
        <v>201</v>
      </c>
      <c r="D118" s="768" t="s">
        <v>202</v>
      </c>
      <c r="E118" s="769"/>
    </row>
    <row r="119" spans="2:6" ht="51" customHeight="1" thickBot="1" x14ac:dyDescent="0.3">
      <c r="B119" s="765"/>
      <c r="C119" s="70" t="s">
        <v>235</v>
      </c>
      <c r="D119" s="770" t="s">
        <v>239</v>
      </c>
      <c r="E119" s="771"/>
    </row>
    <row r="120" spans="2:6" ht="15" customHeight="1" x14ac:dyDescent="0.25">
      <c r="B120" s="678" t="s">
        <v>240</v>
      </c>
      <c r="C120" s="170" t="s">
        <v>241</v>
      </c>
      <c r="D120" s="699" t="s">
        <v>242</v>
      </c>
      <c r="E120" s="700"/>
      <c r="F120" s="701"/>
    </row>
    <row r="121" spans="2:6" ht="15" customHeight="1" x14ac:dyDescent="0.25">
      <c r="B121" s="661"/>
      <c r="C121" s="171" t="s">
        <v>243</v>
      </c>
      <c r="D121" s="699" t="s">
        <v>244</v>
      </c>
      <c r="E121" s="700"/>
      <c r="F121" s="701"/>
    </row>
    <row r="122" spans="2:6" ht="15.75" customHeight="1" x14ac:dyDescent="0.25">
      <c r="B122" s="661"/>
      <c r="C122" s="171" t="s">
        <v>245</v>
      </c>
      <c r="D122" s="682" t="s">
        <v>246</v>
      </c>
      <c r="E122" s="665"/>
      <c r="F122" s="666"/>
    </row>
    <row r="123" spans="2:6" ht="15" customHeight="1" x14ac:dyDescent="0.25">
      <c r="B123" s="661"/>
      <c r="C123" s="171" t="s">
        <v>247</v>
      </c>
      <c r="D123" s="682" t="s">
        <v>248</v>
      </c>
      <c r="E123" s="665"/>
      <c r="F123" s="666"/>
    </row>
    <row r="124" spans="2:6" ht="15" customHeight="1" x14ac:dyDescent="0.25">
      <c r="B124" s="661"/>
      <c r="C124" s="171" t="s">
        <v>249</v>
      </c>
      <c r="D124" s="682" t="s">
        <v>250</v>
      </c>
      <c r="E124" s="665"/>
      <c r="F124" s="666"/>
    </row>
    <row r="125" spans="2:6" ht="15.75" customHeight="1" x14ac:dyDescent="0.25">
      <c r="B125" s="661"/>
      <c r="C125" s="172" t="s">
        <v>251</v>
      </c>
      <c r="D125" s="682" t="s">
        <v>252</v>
      </c>
      <c r="E125" s="665"/>
      <c r="F125" s="666"/>
    </row>
    <row r="126" spans="2:6" ht="15" customHeight="1" x14ac:dyDescent="0.25">
      <c r="B126" s="661"/>
      <c r="C126" s="172" t="s">
        <v>253</v>
      </c>
      <c r="D126" s="682" t="s">
        <v>254</v>
      </c>
      <c r="E126" s="665"/>
      <c r="F126" s="666"/>
    </row>
    <row r="127" spans="2:6" ht="15" customHeight="1" x14ac:dyDescent="0.25">
      <c r="B127" s="661"/>
      <c r="C127" s="171" t="s">
        <v>255</v>
      </c>
      <c r="D127" s="682" t="s">
        <v>256</v>
      </c>
      <c r="E127" s="665"/>
      <c r="F127" s="666"/>
    </row>
    <row r="128" spans="2:6" ht="15.75" customHeight="1" x14ac:dyDescent="0.25">
      <c r="B128" s="661"/>
      <c r="C128" s="173" t="s">
        <v>257</v>
      </c>
      <c r="D128" s="682" t="s">
        <v>258</v>
      </c>
      <c r="E128" s="665"/>
      <c r="F128" s="666"/>
    </row>
    <row r="129" spans="2:6" ht="15" customHeight="1" x14ac:dyDescent="0.25">
      <c r="B129" s="661"/>
      <c r="C129" s="174"/>
      <c r="D129" s="690"/>
      <c r="E129" s="598"/>
      <c r="F129" s="691"/>
    </row>
    <row r="130" spans="2:6" ht="15.75" customHeight="1" thickBot="1" x14ac:dyDescent="0.3">
      <c r="B130" s="650"/>
      <c r="C130" s="175"/>
      <c r="D130" s="692"/>
      <c r="E130" s="693"/>
      <c r="F130" s="694"/>
    </row>
    <row r="131" spans="2:6" ht="52.5" customHeight="1" x14ac:dyDescent="0.25">
      <c r="B131" s="695" t="s">
        <v>259</v>
      </c>
      <c r="C131" s="67" t="s">
        <v>260</v>
      </c>
      <c r="D131" s="697" t="s">
        <v>261</v>
      </c>
      <c r="E131" s="698"/>
    </row>
    <row r="132" spans="2:6" ht="46.5" customHeight="1" thickBot="1" x14ac:dyDescent="0.3">
      <c r="B132" s="696"/>
      <c r="C132" s="374" t="s">
        <v>262</v>
      </c>
      <c r="D132" s="656" t="s">
        <v>263</v>
      </c>
      <c r="E132" s="656"/>
    </row>
    <row r="133" spans="2:6" ht="37.5" customHeight="1" x14ac:dyDescent="0.25">
      <c r="B133" s="686" t="s">
        <v>264</v>
      </c>
      <c r="C133" s="197" t="s">
        <v>265</v>
      </c>
      <c r="D133" s="687" t="s">
        <v>266</v>
      </c>
      <c r="E133" s="688"/>
      <c r="F133" s="689"/>
    </row>
    <row r="134" spans="2:6" x14ac:dyDescent="0.25">
      <c r="B134" s="642"/>
      <c r="C134" s="198" t="s">
        <v>267</v>
      </c>
      <c r="D134" s="687" t="s">
        <v>268</v>
      </c>
      <c r="E134" s="688"/>
      <c r="F134" s="689"/>
    </row>
    <row r="135" spans="2:6" x14ac:dyDescent="0.25">
      <c r="B135" s="642"/>
      <c r="C135" s="198" t="s">
        <v>39</v>
      </c>
      <c r="D135" s="687" t="s">
        <v>269</v>
      </c>
      <c r="E135" s="688"/>
      <c r="F135" s="689"/>
    </row>
    <row r="136" spans="2:6" x14ac:dyDescent="0.25">
      <c r="B136" s="642"/>
      <c r="C136" s="199" t="s">
        <v>270</v>
      </c>
      <c r="D136" s="687" t="s">
        <v>271</v>
      </c>
      <c r="E136" s="688"/>
      <c r="F136" s="689"/>
    </row>
    <row r="137" spans="2:6" x14ac:dyDescent="0.25">
      <c r="B137" s="642"/>
      <c r="C137" s="199" t="s">
        <v>272</v>
      </c>
      <c r="D137" s="687" t="s">
        <v>273</v>
      </c>
      <c r="E137" s="688"/>
      <c r="F137" s="689"/>
    </row>
    <row r="138" spans="2:6" x14ac:dyDescent="0.25">
      <c r="B138" s="642"/>
      <c r="C138" s="199" t="s">
        <v>274</v>
      </c>
      <c r="D138" s="687" t="s">
        <v>275</v>
      </c>
      <c r="E138" s="688"/>
      <c r="F138" s="689"/>
    </row>
    <row r="139" spans="2:6" x14ac:dyDescent="0.25">
      <c r="B139" s="642"/>
      <c r="C139" s="199" t="s">
        <v>276</v>
      </c>
      <c r="D139" s="687" t="s">
        <v>277</v>
      </c>
      <c r="E139" s="688"/>
      <c r="F139" s="689"/>
    </row>
    <row r="140" spans="2:6" x14ac:dyDescent="0.25">
      <c r="B140" s="642"/>
      <c r="C140" s="199" t="s">
        <v>278</v>
      </c>
      <c r="D140" s="687" t="s">
        <v>279</v>
      </c>
      <c r="E140" s="688"/>
      <c r="F140" s="689"/>
    </row>
    <row r="141" spans="2:6" x14ac:dyDescent="0.25">
      <c r="B141" s="642"/>
      <c r="C141" s="198" t="s">
        <v>280</v>
      </c>
      <c r="D141" s="687" t="s">
        <v>281</v>
      </c>
      <c r="E141" s="688"/>
      <c r="F141" s="689"/>
    </row>
    <row r="142" spans="2:6" x14ac:dyDescent="0.25">
      <c r="B142" s="642"/>
      <c r="C142" s="200"/>
      <c r="D142" s="690"/>
      <c r="E142" s="598"/>
      <c r="F142" s="691"/>
    </row>
    <row r="143" spans="2:6" ht="15.75" thickBot="1" x14ac:dyDescent="0.3">
      <c r="B143" s="643"/>
      <c r="C143" s="201"/>
      <c r="D143" s="692"/>
      <c r="E143" s="693"/>
      <c r="F143" s="694"/>
    </row>
    <row r="144" spans="2:6" x14ac:dyDescent="0.25">
      <c r="B144" s="650" t="s">
        <v>282</v>
      </c>
      <c r="C144" s="174" t="s">
        <v>283</v>
      </c>
      <c r="D144" s="682" t="s">
        <v>284</v>
      </c>
      <c r="E144" s="665"/>
      <c r="F144" s="666"/>
    </row>
    <row r="145" spans="2:6" x14ac:dyDescent="0.25">
      <c r="B145" s="642"/>
      <c r="C145" s="174" t="s">
        <v>285</v>
      </c>
      <c r="D145" s="682" t="s">
        <v>286</v>
      </c>
      <c r="E145" s="665"/>
      <c r="F145" s="666"/>
    </row>
    <row r="146" spans="2:6" x14ac:dyDescent="0.25">
      <c r="B146" s="642"/>
      <c r="C146" s="174" t="s">
        <v>287</v>
      </c>
      <c r="D146" s="682" t="s">
        <v>288</v>
      </c>
      <c r="E146" s="665"/>
      <c r="F146" s="666"/>
    </row>
    <row r="147" spans="2:6" x14ac:dyDescent="0.25">
      <c r="B147" s="642"/>
      <c r="C147" s="174" t="s">
        <v>289</v>
      </c>
      <c r="D147" s="682" t="s">
        <v>290</v>
      </c>
      <c r="E147" s="665"/>
      <c r="F147" s="666"/>
    </row>
    <row r="148" spans="2:6" x14ac:dyDescent="0.25">
      <c r="B148" s="642"/>
      <c r="C148" s="174" t="s">
        <v>291</v>
      </c>
      <c r="D148" s="682" t="s">
        <v>292</v>
      </c>
      <c r="E148" s="665"/>
      <c r="F148" s="666"/>
    </row>
    <row r="149" spans="2:6" x14ac:dyDescent="0.25">
      <c r="B149" s="642"/>
      <c r="C149" s="174" t="s">
        <v>293</v>
      </c>
      <c r="D149" s="682" t="s">
        <v>294</v>
      </c>
      <c r="E149" s="665"/>
      <c r="F149" s="666"/>
    </row>
    <row r="150" spans="2:6" x14ac:dyDescent="0.25">
      <c r="B150" s="642"/>
      <c r="C150" s="174" t="s">
        <v>295</v>
      </c>
      <c r="D150" s="682" t="s">
        <v>296</v>
      </c>
      <c r="E150" s="665"/>
      <c r="F150" s="666"/>
    </row>
    <row r="151" spans="2:6" x14ac:dyDescent="0.25">
      <c r="B151" s="642"/>
      <c r="C151" s="174" t="s">
        <v>297</v>
      </c>
      <c r="D151" s="682" t="s">
        <v>298</v>
      </c>
      <c r="E151" s="665"/>
      <c r="F151" s="666"/>
    </row>
    <row r="152" spans="2:6" x14ac:dyDescent="0.25">
      <c r="B152" s="642"/>
      <c r="C152" s="174" t="s">
        <v>299</v>
      </c>
      <c r="D152" s="682" t="s">
        <v>300</v>
      </c>
      <c r="E152" s="665"/>
      <c r="F152" s="666"/>
    </row>
    <row r="153" spans="2:6" x14ac:dyDescent="0.25">
      <c r="B153" s="642"/>
      <c r="C153" s="174" t="s">
        <v>301</v>
      </c>
      <c r="D153" s="683" t="s">
        <v>81</v>
      </c>
      <c r="E153" s="684"/>
      <c r="F153" s="685"/>
    </row>
    <row r="154" spans="2:6" x14ac:dyDescent="0.25">
      <c r="B154" s="642"/>
      <c r="C154" s="174" t="s">
        <v>302</v>
      </c>
      <c r="D154" s="682" t="s">
        <v>303</v>
      </c>
      <c r="E154" s="665"/>
      <c r="F154" s="666"/>
    </row>
    <row r="155" spans="2:6" ht="15.75" thickBot="1" x14ac:dyDescent="0.3">
      <c r="B155" s="643"/>
      <c r="C155" s="175" t="s">
        <v>304</v>
      </c>
      <c r="D155" s="682" t="s">
        <v>305</v>
      </c>
      <c r="E155" s="665"/>
      <c r="F155" s="666"/>
    </row>
    <row r="156" spans="2:6" ht="37.5" customHeight="1" x14ac:dyDescent="0.25">
      <c r="B156" s="667" t="s">
        <v>306</v>
      </c>
      <c r="C156" s="242" t="s">
        <v>307</v>
      </c>
      <c r="D156" s="669" t="s">
        <v>308</v>
      </c>
      <c r="E156" s="670"/>
      <c r="F156" s="671"/>
    </row>
    <row r="157" spans="2:6" ht="39" customHeight="1" x14ac:dyDescent="0.25">
      <c r="B157" s="668"/>
      <c r="C157" s="174" t="s">
        <v>309</v>
      </c>
      <c r="D157" s="664" t="s">
        <v>308</v>
      </c>
      <c r="E157" s="665"/>
      <c r="F157" s="666"/>
    </row>
    <row r="158" spans="2:6" x14ac:dyDescent="0.25">
      <c r="B158" s="668"/>
      <c r="C158" s="243" t="s">
        <v>310</v>
      </c>
      <c r="D158" s="664" t="s">
        <v>311</v>
      </c>
      <c r="E158" s="665"/>
      <c r="F158" s="666"/>
    </row>
    <row r="159" spans="2:6" x14ac:dyDescent="0.25">
      <c r="B159" s="668"/>
      <c r="C159" s="243" t="s">
        <v>312</v>
      </c>
      <c r="D159" s="672" t="s">
        <v>313</v>
      </c>
      <c r="E159" s="673"/>
      <c r="F159" s="674"/>
    </row>
    <row r="160" spans="2:6" x14ac:dyDescent="0.25">
      <c r="B160" s="668"/>
      <c r="C160" s="174" t="s">
        <v>314</v>
      </c>
      <c r="D160" s="664" t="s">
        <v>315</v>
      </c>
      <c r="E160" s="665"/>
      <c r="F160" s="666"/>
    </row>
    <row r="161" spans="2:6" ht="40.5" customHeight="1" thickBot="1" x14ac:dyDescent="0.3">
      <c r="B161" s="668"/>
      <c r="C161" s="175" t="s">
        <v>316</v>
      </c>
      <c r="D161" s="675" t="s">
        <v>317</v>
      </c>
      <c r="E161" s="676"/>
      <c r="F161" s="677"/>
    </row>
    <row r="162" spans="2:6" x14ac:dyDescent="0.25">
      <c r="B162" s="678" t="s">
        <v>318</v>
      </c>
      <c r="C162" s="244" t="s">
        <v>319</v>
      </c>
      <c r="D162" s="679" t="s">
        <v>320</v>
      </c>
      <c r="E162" s="680"/>
      <c r="F162" s="681"/>
    </row>
    <row r="163" spans="2:6" x14ac:dyDescent="0.25">
      <c r="B163" s="661"/>
      <c r="C163" s="245" t="s">
        <v>321</v>
      </c>
      <c r="D163" s="664" t="s">
        <v>322</v>
      </c>
      <c r="E163" s="665"/>
      <c r="F163" s="666"/>
    </row>
    <row r="164" spans="2:6" x14ac:dyDescent="0.25">
      <c r="B164" s="661"/>
      <c r="C164" s="245" t="s">
        <v>323</v>
      </c>
      <c r="D164" s="664" t="s">
        <v>324</v>
      </c>
      <c r="E164" s="665"/>
      <c r="F164" s="666"/>
    </row>
    <row r="165" spans="2:6" x14ac:dyDescent="0.25">
      <c r="B165" s="661"/>
      <c r="C165" s="245" t="s">
        <v>325</v>
      </c>
      <c r="D165" s="664" t="s">
        <v>326</v>
      </c>
      <c r="E165" s="665"/>
      <c r="F165" s="666"/>
    </row>
    <row r="166" spans="2:6" x14ac:dyDescent="0.25">
      <c r="B166" s="661"/>
      <c r="C166" s="245" t="s">
        <v>327</v>
      </c>
      <c r="D166" s="664" t="s">
        <v>328</v>
      </c>
      <c r="E166" s="665"/>
      <c r="F166" s="666"/>
    </row>
    <row r="167" spans="2:6" x14ac:dyDescent="0.25">
      <c r="B167" s="661"/>
      <c r="C167" s="245" t="s">
        <v>329</v>
      </c>
      <c r="D167" s="664" t="s">
        <v>330</v>
      </c>
      <c r="E167" s="665"/>
      <c r="F167" s="666"/>
    </row>
    <row r="168" spans="2:6" x14ac:dyDescent="0.25">
      <c r="B168" s="661"/>
      <c r="C168" s="245" t="s">
        <v>331</v>
      </c>
      <c r="D168" s="664" t="s">
        <v>332</v>
      </c>
      <c r="E168" s="665"/>
      <c r="F168" s="666"/>
    </row>
    <row r="169" spans="2:6" x14ac:dyDescent="0.25">
      <c r="B169" s="661"/>
      <c r="C169" s="245" t="s">
        <v>333</v>
      </c>
      <c r="D169" s="664" t="s">
        <v>334</v>
      </c>
      <c r="E169" s="665"/>
      <c r="F169" s="666"/>
    </row>
    <row r="170" spans="2:6" x14ac:dyDescent="0.25">
      <c r="B170" s="661"/>
      <c r="C170" s="245" t="s">
        <v>335</v>
      </c>
      <c r="D170" s="664" t="s">
        <v>336</v>
      </c>
      <c r="E170" s="665"/>
      <c r="F170" s="666"/>
    </row>
    <row r="171" spans="2:6" x14ac:dyDescent="0.25">
      <c r="B171" s="661"/>
      <c r="C171" s="245" t="s">
        <v>337</v>
      </c>
      <c r="D171" s="664" t="s">
        <v>338</v>
      </c>
      <c r="E171" s="665"/>
      <c r="F171" s="666"/>
    </row>
    <row r="172" spans="2:6" x14ac:dyDescent="0.25">
      <c r="B172" s="661"/>
      <c r="C172" s="245" t="s">
        <v>339</v>
      </c>
      <c r="D172" s="664" t="s">
        <v>340</v>
      </c>
      <c r="E172" s="665"/>
      <c r="F172" s="666"/>
    </row>
    <row r="173" spans="2:6" x14ac:dyDescent="0.25">
      <c r="B173" s="661"/>
      <c r="C173" s="245" t="s">
        <v>341</v>
      </c>
      <c r="D173" s="664" t="s">
        <v>342</v>
      </c>
      <c r="E173" s="665"/>
      <c r="F173" s="666"/>
    </row>
    <row r="174" spans="2:6" x14ac:dyDescent="0.25">
      <c r="B174" s="661"/>
      <c r="C174" s="245" t="s">
        <v>343</v>
      </c>
      <c r="D174" s="664" t="s">
        <v>344</v>
      </c>
      <c r="E174" s="665"/>
      <c r="F174" s="666"/>
    </row>
    <row r="175" spans="2:6" x14ac:dyDescent="0.25">
      <c r="B175" s="661"/>
      <c r="C175" s="245" t="s">
        <v>345</v>
      </c>
      <c r="D175" s="664" t="s">
        <v>346</v>
      </c>
      <c r="E175" s="665"/>
      <c r="F175" s="666"/>
    </row>
    <row r="176" spans="2:6" x14ac:dyDescent="0.25">
      <c r="B176" s="661"/>
      <c r="C176" s="245" t="s">
        <v>347</v>
      </c>
      <c r="D176" s="664" t="s">
        <v>348</v>
      </c>
      <c r="E176" s="665"/>
      <c r="F176" s="666"/>
    </row>
    <row r="177" spans="2:6" x14ac:dyDescent="0.25">
      <c r="B177" s="661"/>
      <c r="C177" s="245" t="s">
        <v>349</v>
      </c>
      <c r="D177" s="664" t="s">
        <v>350</v>
      </c>
      <c r="E177" s="665"/>
      <c r="F177" s="666"/>
    </row>
    <row r="178" spans="2:6" x14ac:dyDescent="0.25">
      <c r="B178" s="661"/>
      <c r="C178" s="245" t="s">
        <v>351</v>
      </c>
      <c r="D178" s="664" t="s">
        <v>352</v>
      </c>
      <c r="E178" s="665"/>
      <c r="F178" s="666"/>
    </row>
    <row r="179" spans="2:6" x14ac:dyDescent="0.25">
      <c r="B179" s="661"/>
      <c r="C179" s="245" t="s">
        <v>353</v>
      </c>
      <c r="D179" s="664" t="s">
        <v>354</v>
      </c>
      <c r="E179" s="665"/>
      <c r="F179" s="666"/>
    </row>
    <row r="180" spans="2:6" x14ac:dyDescent="0.25">
      <c r="B180" s="661"/>
      <c r="C180" s="245" t="s">
        <v>355</v>
      </c>
      <c r="D180" s="664" t="s">
        <v>356</v>
      </c>
      <c r="E180" s="665"/>
      <c r="F180" s="666"/>
    </row>
    <row r="181" spans="2:6" x14ac:dyDescent="0.25">
      <c r="B181" s="661"/>
      <c r="C181" s="245" t="s">
        <v>357</v>
      </c>
      <c r="D181" s="664" t="s">
        <v>358</v>
      </c>
      <c r="E181" s="665"/>
      <c r="F181" s="666"/>
    </row>
    <row r="182" spans="2:6" x14ac:dyDescent="0.25">
      <c r="B182" s="661"/>
      <c r="C182" s="245" t="s">
        <v>359</v>
      </c>
      <c r="D182" s="664" t="s">
        <v>360</v>
      </c>
      <c r="E182" s="665"/>
      <c r="F182" s="666"/>
    </row>
    <row r="183" spans="2:6" x14ac:dyDescent="0.25">
      <c r="B183" s="661"/>
      <c r="C183" s="245" t="s">
        <v>361</v>
      </c>
      <c r="D183" s="664" t="s">
        <v>362</v>
      </c>
      <c r="E183" s="665"/>
      <c r="F183" s="666"/>
    </row>
    <row r="184" spans="2:6" x14ac:dyDescent="0.25">
      <c r="B184" s="661"/>
      <c r="C184" s="245" t="s">
        <v>363</v>
      </c>
      <c r="D184" s="664" t="s">
        <v>364</v>
      </c>
      <c r="E184" s="665"/>
      <c r="F184" s="666"/>
    </row>
    <row r="185" spans="2:6" x14ac:dyDescent="0.25">
      <c r="B185" s="661"/>
      <c r="C185" s="578" t="s">
        <v>365</v>
      </c>
      <c r="D185" s="664" t="s">
        <v>366</v>
      </c>
      <c r="E185" s="665"/>
      <c r="F185" s="666"/>
    </row>
    <row r="186" spans="2:6" x14ac:dyDescent="0.25">
      <c r="B186" s="650"/>
      <c r="C186" s="577" t="s">
        <v>367</v>
      </c>
      <c r="D186" s="664" t="s">
        <v>223</v>
      </c>
      <c r="E186" s="665"/>
      <c r="F186" s="666"/>
    </row>
    <row r="187" spans="2:6" ht="15" customHeight="1" x14ac:dyDescent="0.25">
      <c r="B187" s="651" t="s">
        <v>368</v>
      </c>
      <c r="C187" s="361" t="s">
        <v>283</v>
      </c>
      <c r="D187" s="662" t="s">
        <v>369</v>
      </c>
      <c r="E187" s="662"/>
      <c r="F187" s="663"/>
    </row>
    <row r="188" spans="2:6" ht="15" customHeight="1" x14ac:dyDescent="0.25">
      <c r="B188" s="661"/>
      <c r="C188" s="361" t="s">
        <v>370</v>
      </c>
      <c r="D188" s="655" t="s">
        <v>371</v>
      </c>
      <c r="E188" s="656"/>
      <c r="F188" s="657"/>
    </row>
    <row r="189" spans="2:6" ht="15" customHeight="1" x14ac:dyDescent="0.25">
      <c r="B189" s="661"/>
      <c r="C189" s="361" t="s">
        <v>372</v>
      </c>
      <c r="D189" s="655" t="s">
        <v>373</v>
      </c>
      <c r="E189" s="656"/>
      <c r="F189" s="657"/>
    </row>
    <row r="190" spans="2:6" ht="15" customHeight="1" x14ac:dyDescent="0.25">
      <c r="B190" s="661"/>
      <c r="C190" s="361" t="s">
        <v>374</v>
      </c>
      <c r="D190" s="655" t="s">
        <v>375</v>
      </c>
      <c r="E190" s="656"/>
      <c r="F190" s="657"/>
    </row>
    <row r="191" spans="2:6" ht="15" customHeight="1" x14ac:dyDescent="0.25">
      <c r="B191" s="661"/>
      <c r="C191" s="361" t="s">
        <v>376</v>
      </c>
      <c r="D191" s="655" t="s">
        <v>377</v>
      </c>
      <c r="E191" s="656"/>
      <c r="F191" s="657"/>
    </row>
    <row r="192" spans="2:6" ht="15" customHeight="1" x14ac:dyDescent="0.25">
      <c r="B192" s="661"/>
      <c r="C192" s="361" t="s">
        <v>378</v>
      </c>
      <c r="D192" s="655" t="s">
        <v>379</v>
      </c>
      <c r="E192" s="656"/>
      <c r="F192" s="657"/>
    </row>
    <row r="193" spans="2:6" ht="15" customHeight="1" x14ac:dyDescent="0.25">
      <c r="B193" s="661"/>
      <c r="C193" s="361" t="s">
        <v>380</v>
      </c>
      <c r="D193" s="655" t="s">
        <v>381</v>
      </c>
      <c r="E193" s="656"/>
      <c r="F193" s="657"/>
    </row>
    <row r="194" spans="2:6" ht="15" customHeight="1" x14ac:dyDescent="0.25">
      <c r="B194" s="661"/>
      <c r="C194" s="361" t="s">
        <v>382</v>
      </c>
      <c r="D194" s="655" t="s">
        <v>383</v>
      </c>
      <c r="E194" s="656"/>
      <c r="F194" s="657"/>
    </row>
    <row r="195" spans="2:6" ht="15" customHeight="1" x14ac:dyDescent="0.25">
      <c r="B195" s="661"/>
      <c r="C195" s="361" t="s">
        <v>384</v>
      </c>
      <c r="D195" s="655" t="s">
        <v>385</v>
      </c>
      <c r="E195" s="656"/>
      <c r="F195" s="657"/>
    </row>
    <row r="196" spans="2:6" ht="15" customHeight="1" x14ac:dyDescent="0.25">
      <c r="B196" s="661"/>
      <c r="C196" s="361" t="s">
        <v>386</v>
      </c>
      <c r="D196" s="655" t="s">
        <v>387</v>
      </c>
      <c r="E196" s="656"/>
      <c r="F196" s="657"/>
    </row>
    <row r="197" spans="2:6" ht="15" customHeight="1" x14ac:dyDescent="0.25">
      <c r="B197" s="661"/>
      <c r="C197" s="361" t="s">
        <v>388</v>
      </c>
      <c r="D197" s="655" t="s">
        <v>389</v>
      </c>
      <c r="E197" s="656"/>
      <c r="F197" s="657"/>
    </row>
    <row r="198" spans="2:6" ht="15" customHeight="1" x14ac:dyDescent="0.25">
      <c r="B198" s="661"/>
      <c r="C198" s="361" t="s">
        <v>390</v>
      </c>
      <c r="D198" s="655" t="s">
        <v>391</v>
      </c>
      <c r="E198" s="656"/>
      <c r="F198" s="657"/>
    </row>
    <row r="199" spans="2:6" ht="15" customHeight="1" x14ac:dyDescent="0.25">
      <c r="B199" s="661"/>
      <c r="C199" s="361" t="s">
        <v>392</v>
      </c>
      <c r="D199" s="655" t="s">
        <v>393</v>
      </c>
      <c r="E199" s="656"/>
      <c r="F199" s="657"/>
    </row>
    <row r="200" spans="2:6" ht="15" customHeight="1" x14ac:dyDescent="0.25">
      <c r="B200" s="661"/>
      <c r="C200" s="361" t="s">
        <v>394</v>
      </c>
      <c r="D200" s="655" t="s">
        <v>395</v>
      </c>
      <c r="E200" s="656"/>
      <c r="F200" s="657"/>
    </row>
    <row r="201" spans="2:6" ht="15" customHeight="1" x14ac:dyDescent="0.25">
      <c r="B201" s="661"/>
      <c r="C201" s="361" t="s">
        <v>396</v>
      </c>
      <c r="D201" s="655" t="s">
        <v>397</v>
      </c>
      <c r="E201" s="656"/>
      <c r="F201" s="657"/>
    </row>
    <row r="202" spans="2:6" ht="15" customHeight="1" x14ac:dyDescent="0.25">
      <c r="B202" s="661"/>
      <c r="C202" s="361" t="s">
        <v>398</v>
      </c>
      <c r="D202" s="655" t="s">
        <v>399</v>
      </c>
      <c r="E202" s="656"/>
      <c r="F202" s="657"/>
    </row>
    <row r="203" spans="2:6" ht="15" customHeight="1" x14ac:dyDescent="0.25">
      <c r="B203" s="661"/>
      <c r="C203" s="361" t="s">
        <v>400</v>
      </c>
      <c r="D203" s="655" t="s">
        <v>401</v>
      </c>
      <c r="E203" s="656"/>
      <c r="F203" s="657"/>
    </row>
    <row r="204" spans="2:6" ht="15" customHeight="1" x14ac:dyDescent="0.25">
      <c r="B204" s="661"/>
      <c r="C204" s="361" t="s">
        <v>402</v>
      </c>
      <c r="D204" s="655" t="s">
        <v>403</v>
      </c>
      <c r="E204" s="656"/>
      <c r="F204" s="657"/>
    </row>
    <row r="205" spans="2:6" ht="15" customHeight="1" x14ac:dyDescent="0.25">
      <c r="B205" s="661"/>
      <c r="C205" s="361" t="s">
        <v>404</v>
      </c>
      <c r="D205" s="655" t="s">
        <v>405</v>
      </c>
      <c r="E205" s="656"/>
      <c r="F205" s="657"/>
    </row>
    <row r="206" spans="2:6" ht="15" customHeight="1" x14ac:dyDescent="0.25">
      <c r="B206" s="661"/>
      <c r="C206" s="361" t="s">
        <v>406</v>
      </c>
      <c r="D206" s="655" t="s">
        <v>407</v>
      </c>
      <c r="E206" s="656"/>
      <c r="F206" s="657"/>
    </row>
    <row r="207" spans="2:6" ht="15" customHeight="1" x14ac:dyDescent="0.25">
      <c r="B207" s="661"/>
      <c r="C207" s="361" t="s">
        <v>408</v>
      </c>
      <c r="D207" s="655" t="s">
        <v>409</v>
      </c>
      <c r="E207" s="656"/>
      <c r="F207" s="657"/>
    </row>
    <row r="208" spans="2:6" ht="15" customHeight="1" x14ac:dyDescent="0.25">
      <c r="B208" s="661"/>
      <c r="C208" s="361" t="s">
        <v>410</v>
      </c>
      <c r="D208" s="655" t="s">
        <v>411</v>
      </c>
      <c r="E208" s="656"/>
      <c r="F208" s="657"/>
    </row>
    <row r="209" spans="2:6" ht="15" customHeight="1" x14ac:dyDescent="0.25">
      <c r="B209" s="661"/>
      <c r="C209" s="361" t="s">
        <v>412</v>
      </c>
      <c r="D209" s="655" t="s">
        <v>413</v>
      </c>
      <c r="E209" s="656"/>
      <c r="F209" s="657"/>
    </row>
    <row r="210" spans="2:6" ht="15" customHeight="1" x14ac:dyDescent="0.25">
      <c r="B210" s="661"/>
      <c r="C210" s="361" t="s">
        <v>414</v>
      </c>
      <c r="D210" s="655" t="s">
        <v>415</v>
      </c>
      <c r="E210" s="656"/>
      <c r="F210" s="657"/>
    </row>
    <row r="211" spans="2:6" ht="15" customHeight="1" x14ac:dyDescent="0.25">
      <c r="B211" s="661"/>
      <c r="C211" s="361" t="s">
        <v>416</v>
      </c>
      <c r="D211" s="655" t="s">
        <v>417</v>
      </c>
      <c r="E211" s="656"/>
      <c r="F211" s="657"/>
    </row>
    <row r="212" spans="2:6" ht="15" customHeight="1" x14ac:dyDescent="0.25">
      <c r="B212" s="661"/>
      <c r="C212" s="361" t="s">
        <v>418</v>
      </c>
      <c r="D212" s="655" t="s">
        <v>419</v>
      </c>
      <c r="E212" s="656"/>
      <c r="F212" s="657"/>
    </row>
    <row r="213" spans="2:6" ht="15" customHeight="1" x14ac:dyDescent="0.25">
      <c r="B213" s="661"/>
      <c r="C213" s="361" t="s">
        <v>420</v>
      </c>
      <c r="D213" s="655" t="s">
        <v>421</v>
      </c>
      <c r="E213" s="656"/>
      <c r="F213" s="657"/>
    </row>
    <row r="214" spans="2:6" ht="15" customHeight="1" x14ac:dyDescent="0.25">
      <c r="B214" s="661"/>
      <c r="C214" s="361" t="s">
        <v>422</v>
      </c>
      <c r="D214" s="655" t="s">
        <v>423</v>
      </c>
      <c r="E214" s="656"/>
      <c r="F214" s="657"/>
    </row>
    <row r="215" spans="2:6" ht="15" customHeight="1" x14ac:dyDescent="0.25">
      <c r="B215" s="661"/>
      <c r="C215" s="361" t="s">
        <v>424</v>
      </c>
      <c r="D215" s="655" t="s">
        <v>425</v>
      </c>
      <c r="E215" s="656"/>
      <c r="F215" s="657"/>
    </row>
    <row r="216" spans="2:6" ht="15.75" customHeight="1" thickBot="1" x14ac:dyDescent="0.3">
      <c r="B216" s="650"/>
      <c r="C216" s="362" t="s">
        <v>426</v>
      </c>
      <c r="D216" s="658" t="s">
        <v>427</v>
      </c>
      <c r="E216" s="659"/>
      <c r="F216" s="660"/>
    </row>
    <row r="217" spans="2:6" ht="15.75" x14ac:dyDescent="0.25">
      <c r="B217" s="650" t="s">
        <v>428</v>
      </c>
      <c r="C217" s="477" t="s">
        <v>392</v>
      </c>
      <c r="D217" s="644" t="s">
        <v>393</v>
      </c>
      <c r="E217" s="645"/>
      <c r="F217" s="646"/>
    </row>
    <row r="218" spans="2:6" ht="15.75" x14ac:dyDescent="0.25">
      <c r="B218" s="642"/>
      <c r="C218" s="478" t="s">
        <v>394</v>
      </c>
      <c r="D218" s="647" t="s">
        <v>395</v>
      </c>
      <c r="E218" s="648"/>
      <c r="F218" s="649"/>
    </row>
    <row r="219" spans="2:6" ht="15.75" x14ac:dyDescent="0.25">
      <c r="B219" s="642"/>
      <c r="C219" s="478" t="s">
        <v>396</v>
      </c>
      <c r="D219" s="647" t="s">
        <v>397</v>
      </c>
      <c r="E219" s="648"/>
      <c r="F219" s="649"/>
    </row>
    <row r="220" spans="2:6" ht="15.75" x14ac:dyDescent="0.25">
      <c r="B220" s="642"/>
      <c r="C220" s="478" t="s">
        <v>398</v>
      </c>
      <c r="D220" s="647" t="s">
        <v>399</v>
      </c>
      <c r="E220" s="648"/>
      <c r="F220" s="649"/>
    </row>
    <row r="221" spans="2:6" ht="15.75" x14ac:dyDescent="0.25">
      <c r="B221" s="642"/>
      <c r="C221" s="478" t="s">
        <v>400</v>
      </c>
      <c r="D221" s="647" t="s">
        <v>401</v>
      </c>
      <c r="E221" s="648"/>
      <c r="F221" s="649"/>
    </row>
    <row r="222" spans="2:6" ht="15.75" x14ac:dyDescent="0.25">
      <c r="B222" s="642"/>
      <c r="C222" s="478" t="s">
        <v>402</v>
      </c>
      <c r="D222" s="647" t="s">
        <v>403</v>
      </c>
      <c r="E222" s="648"/>
      <c r="F222" s="649"/>
    </row>
    <row r="223" spans="2:6" ht="15.75" x14ac:dyDescent="0.25">
      <c r="B223" s="642"/>
      <c r="C223" s="478" t="s">
        <v>404</v>
      </c>
      <c r="D223" s="647" t="s">
        <v>405</v>
      </c>
      <c r="E223" s="648"/>
      <c r="F223" s="649"/>
    </row>
    <row r="224" spans="2:6" ht="15.75" x14ac:dyDescent="0.25">
      <c r="B224" s="642"/>
      <c r="C224" s="478" t="s">
        <v>406</v>
      </c>
      <c r="D224" s="647" t="s">
        <v>407</v>
      </c>
      <c r="E224" s="648"/>
      <c r="F224" s="649"/>
    </row>
    <row r="225" spans="2:6" ht="15.75" x14ac:dyDescent="0.25">
      <c r="B225" s="642"/>
      <c r="C225" s="478" t="s">
        <v>408</v>
      </c>
      <c r="D225" s="647" t="s">
        <v>409</v>
      </c>
      <c r="E225" s="648"/>
      <c r="F225" s="649"/>
    </row>
    <row r="226" spans="2:6" ht="15.75" x14ac:dyDescent="0.25">
      <c r="B226" s="642"/>
      <c r="C226" s="478" t="s">
        <v>410</v>
      </c>
      <c r="D226" s="647" t="s">
        <v>411</v>
      </c>
      <c r="E226" s="648"/>
      <c r="F226" s="649"/>
    </row>
    <row r="227" spans="2:6" ht="15.75" x14ac:dyDescent="0.25">
      <c r="B227" s="642"/>
      <c r="C227" s="478" t="s">
        <v>412</v>
      </c>
      <c r="D227" s="647" t="s">
        <v>413</v>
      </c>
      <c r="E227" s="648"/>
      <c r="F227" s="649"/>
    </row>
    <row r="228" spans="2:6" ht="15.75" x14ac:dyDescent="0.25">
      <c r="B228" s="642"/>
      <c r="C228" s="478" t="s">
        <v>414</v>
      </c>
      <c r="D228" s="647" t="s">
        <v>415</v>
      </c>
      <c r="E228" s="648"/>
      <c r="F228" s="649"/>
    </row>
    <row r="229" spans="2:6" ht="15.75" x14ac:dyDescent="0.25">
      <c r="B229" s="651"/>
      <c r="C229" s="478" t="s">
        <v>424</v>
      </c>
      <c r="D229" s="647" t="s">
        <v>425</v>
      </c>
      <c r="E229" s="648"/>
      <c r="F229" s="649"/>
    </row>
    <row r="230" spans="2:6" ht="16.5" thickBot="1" x14ac:dyDescent="0.3">
      <c r="B230" s="643"/>
      <c r="C230" s="479" t="s">
        <v>426</v>
      </c>
      <c r="D230" s="652" t="s">
        <v>427</v>
      </c>
      <c r="E230" s="653"/>
      <c r="F230" s="654"/>
    </row>
    <row r="231" spans="2:6" x14ac:dyDescent="0.25">
      <c r="B231" s="642" t="s">
        <v>429</v>
      </c>
      <c r="C231" s="174" t="s">
        <v>283</v>
      </c>
      <c r="D231" s="639" t="s">
        <v>369</v>
      </c>
      <c r="E231" s="640"/>
      <c r="F231" s="641"/>
    </row>
    <row r="232" spans="2:6" x14ac:dyDescent="0.25">
      <c r="B232" s="642"/>
      <c r="C232" s="174" t="s">
        <v>370</v>
      </c>
      <c r="D232" s="639" t="s">
        <v>371</v>
      </c>
      <c r="E232" s="640"/>
      <c r="F232" s="641"/>
    </row>
    <row r="233" spans="2:6" x14ac:dyDescent="0.25">
      <c r="B233" s="642"/>
      <c r="C233" s="174" t="s">
        <v>372</v>
      </c>
      <c r="D233" s="639" t="s">
        <v>373</v>
      </c>
      <c r="E233" s="640"/>
      <c r="F233" s="641"/>
    </row>
    <row r="234" spans="2:6" x14ac:dyDescent="0.25">
      <c r="B234" s="642"/>
      <c r="C234" s="174" t="s">
        <v>374</v>
      </c>
      <c r="D234" s="639" t="s">
        <v>375</v>
      </c>
      <c r="E234" s="640"/>
      <c r="F234" s="641"/>
    </row>
    <row r="235" spans="2:6" x14ac:dyDescent="0.25">
      <c r="B235" s="642"/>
      <c r="C235" s="174" t="s">
        <v>376</v>
      </c>
      <c r="D235" s="639" t="s">
        <v>377</v>
      </c>
      <c r="E235" s="640"/>
      <c r="F235" s="641"/>
    </row>
    <row r="236" spans="2:6" x14ac:dyDescent="0.25">
      <c r="B236" s="642"/>
      <c r="C236" s="174" t="s">
        <v>378</v>
      </c>
      <c r="D236" s="639" t="s">
        <v>379</v>
      </c>
      <c r="E236" s="640"/>
      <c r="F236" s="641"/>
    </row>
    <row r="237" spans="2:6" x14ac:dyDescent="0.25">
      <c r="B237" s="642"/>
      <c r="C237" s="174" t="s">
        <v>380</v>
      </c>
      <c r="D237" s="639" t="s">
        <v>381</v>
      </c>
      <c r="E237" s="640"/>
      <c r="F237" s="641"/>
    </row>
    <row r="238" spans="2:6" x14ac:dyDescent="0.25">
      <c r="B238" s="642"/>
      <c r="C238" s="174" t="s">
        <v>384</v>
      </c>
      <c r="D238" s="639" t="s">
        <v>385</v>
      </c>
      <c r="E238" s="640"/>
      <c r="F238" s="641"/>
    </row>
    <row r="239" spans="2:6" x14ac:dyDescent="0.25">
      <c r="B239" s="642"/>
      <c r="C239" s="174" t="s">
        <v>386</v>
      </c>
      <c r="D239" s="639" t="s">
        <v>387</v>
      </c>
      <c r="E239" s="640"/>
      <c r="F239" s="641"/>
    </row>
    <row r="240" spans="2:6" x14ac:dyDescent="0.25">
      <c r="B240" s="642"/>
      <c r="C240" s="174" t="s">
        <v>388</v>
      </c>
      <c r="D240" s="639" t="s">
        <v>389</v>
      </c>
      <c r="E240" s="640"/>
      <c r="F240" s="641"/>
    </row>
    <row r="241" spans="2:6" x14ac:dyDescent="0.25">
      <c r="B241" s="642"/>
      <c r="C241" s="174" t="s">
        <v>392</v>
      </c>
      <c r="D241" s="639" t="s">
        <v>393</v>
      </c>
      <c r="E241" s="640"/>
      <c r="F241" s="641"/>
    </row>
    <row r="242" spans="2:6" x14ac:dyDescent="0.25">
      <c r="B242" s="642"/>
      <c r="C242" s="174" t="s">
        <v>394</v>
      </c>
      <c r="D242" s="639" t="s">
        <v>395</v>
      </c>
      <c r="E242" s="640"/>
      <c r="F242" s="641"/>
    </row>
    <row r="243" spans="2:6" x14ac:dyDescent="0.25">
      <c r="B243" s="642"/>
      <c r="C243" s="174" t="s">
        <v>396</v>
      </c>
      <c r="D243" s="639" t="s">
        <v>397</v>
      </c>
      <c r="E243" s="640"/>
      <c r="F243" s="641"/>
    </row>
    <row r="244" spans="2:6" x14ac:dyDescent="0.25">
      <c r="B244" s="642"/>
      <c r="C244" s="174" t="s">
        <v>398</v>
      </c>
      <c r="D244" s="639" t="s">
        <v>399</v>
      </c>
      <c r="E244" s="640"/>
      <c r="F244" s="641"/>
    </row>
    <row r="245" spans="2:6" x14ac:dyDescent="0.25">
      <c r="B245" s="642"/>
      <c r="C245" s="174" t="s">
        <v>400</v>
      </c>
      <c r="D245" s="639" t="s">
        <v>401</v>
      </c>
      <c r="E245" s="640"/>
      <c r="F245" s="641"/>
    </row>
    <row r="246" spans="2:6" x14ac:dyDescent="0.25">
      <c r="B246" s="642"/>
      <c r="C246" s="174" t="s">
        <v>402</v>
      </c>
      <c r="D246" s="639" t="s">
        <v>403</v>
      </c>
      <c r="E246" s="640"/>
      <c r="F246" s="641"/>
    </row>
    <row r="247" spans="2:6" x14ac:dyDescent="0.25">
      <c r="B247" s="642"/>
      <c r="C247" s="174" t="s">
        <v>404</v>
      </c>
      <c r="D247" s="639" t="s">
        <v>405</v>
      </c>
      <c r="E247" s="640"/>
      <c r="F247" s="641"/>
    </row>
    <row r="248" spans="2:6" x14ac:dyDescent="0.25">
      <c r="B248" s="642"/>
      <c r="C248" s="174" t="s">
        <v>406</v>
      </c>
      <c r="D248" s="639" t="s">
        <v>407</v>
      </c>
      <c r="E248" s="640"/>
      <c r="F248" s="641"/>
    </row>
    <row r="249" spans="2:6" x14ac:dyDescent="0.25">
      <c r="B249" s="642"/>
      <c r="C249" s="174" t="s">
        <v>408</v>
      </c>
      <c r="D249" s="639" t="s">
        <v>409</v>
      </c>
      <c r="E249" s="640"/>
      <c r="F249" s="641"/>
    </row>
    <row r="250" spans="2:6" x14ac:dyDescent="0.25">
      <c r="B250" s="642"/>
      <c r="C250" s="174" t="s">
        <v>410</v>
      </c>
      <c r="D250" s="639" t="s">
        <v>411</v>
      </c>
      <c r="E250" s="640"/>
      <c r="F250" s="641"/>
    </row>
    <row r="251" spans="2:6" x14ac:dyDescent="0.25">
      <c r="B251" s="642"/>
      <c r="C251" s="174" t="s">
        <v>412</v>
      </c>
      <c r="D251" s="639" t="s">
        <v>413</v>
      </c>
      <c r="E251" s="640"/>
      <c r="F251" s="641"/>
    </row>
    <row r="252" spans="2:6" x14ac:dyDescent="0.25">
      <c r="B252" s="642"/>
      <c r="C252" s="174" t="s">
        <v>414</v>
      </c>
      <c r="D252" s="639" t="s">
        <v>415</v>
      </c>
      <c r="E252" s="640"/>
      <c r="F252" s="641"/>
    </row>
    <row r="253" spans="2:6" x14ac:dyDescent="0.25">
      <c r="B253" s="642"/>
      <c r="C253" s="174" t="s">
        <v>424</v>
      </c>
      <c r="D253" s="639" t="s">
        <v>425</v>
      </c>
      <c r="E253" s="640"/>
      <c r="F253" s="641"/>
    </row>
    <row r="254" spans="2:6" ht="15.75" thickBot="1" x14ac:dyDescent="0.3">
      <c r="B254" s="643"/>
      <c r="C254" s="175" t="s">
        <v>426</v>
      </c>
      <c r="D254" s="639" t="s">
        <v>427</v>
      </c>
      <c r="E254" s="640"/>
      <c r="F254" s="641"/>
    </row>
    <row r="255" spans="2:6" ht="15.75" x14ac:dyDescent="0.25">
      <c r="C255" s="455"/>
      <c r="D255" s="459"/>
      <c r="E255" s="459"/>
    </row>
    <row r="256" spans="2:6" ht="15.75" x14ac:dyDescent="0.25">
      <c r="C256" s="455"/>
      <c r="D256" s="459"/>
      <c r="E256" s="459"/>
    </row>
    <row r="257" spans="3:5" ht="15.75" x14ac:dyDescent="0.25">
      <c r="C257" s="455"/>
      <c r="D257" s="459"/>
      <c r="E257" s="459"/>
    </row>
    <row r="258" spans="3:5" ht="15.75" x14ac:dyDescent="0.25">
      <c r="C258" s="455"/>
      <c r="D258" s="459"/>
      <c r="E258" s="459"/>
    </row>
    <row r="259" spans="3:5" ht="15.75" x14ac:dyDescent="0.25">
      <c r="C259" s="455"/>
      <c r="D259" s="459"/>
      <c r="E259" s="459"/>
    </row>
    <row r="260" spans="3:5" ht="15.75" x14ac:dyDescent="0.25">
      <c r="C260" s="455"/>
      <c r="D260" s="459"/>
      <c r="E260" s="459"/>
    </row>
    <row r="261" spans="3:5" ht="15.75" x14ac:dyDescent="0.25">
      <c r="C261" s="455"/>
      <c r="D261" s="459"/>
      <c r="E261" s="459"/>
    </row>
    <row r="262" spans="3:5" ht="15.75" x14ac:dyDescent="0.25">
      <c r="C262" s="455"/>
      <c r="D262" s="459"/>
      <c r="E262" s="459"/>
    </row>
    <row r="263" spans="3:5" ht="15.75" x14ac:dyDescent="0.25">
      <c r="C263" s="455"/>
      <c r="D263" s="459"/>
      <c r="E263" s="459"/>
    </row>
    <row r="264" spans="3:5" ht="15.75" x14ac:dyDescent="0.25">
      <c r="C264" s="455"/>
      <c r="D264" s="459"/>
      <c r="E264" s="459"/>
    </row>
    <row r="265" spans="3:5" ht="15.75" x14ac:dyDescent="0.25">
      <c r="C265" s="455"/>
      <c r="D265" s="459"/>
      <c r="E265" s="459"/>
    </row>
    <row r="266" spans="3:5" ht="15.75" x14ac:dyDescent="0.25">
      <c r="C266" s="455"/>
      <c r="D266" s="459"/>
      <c r="E266" s="459"/>
    </row>
    <row r="267" spans="3:5" ht="15.75" x14ac:dyDescent="0.25">
      <c r="C267" s="455"/>
      <c r="D267" s="459"/>
      <c r="E267" s="459"/>
    </row>
    <row r="268" spans="3:5" ht="15.75" x14ac:dyDescent="0.25">
      <c r="C268" s="455"/>
      <c r="D268" s="459"/>
      <c r="E268" s="459"/>
    </row>
    <row r="269" spans="3:5" ht="15.75" x14ac:dyDescent="0.25">
      <c r="C269" s="455"/>
      <c r="D269" s="459"/>
      <c r="E269" s="459"/>
    </row>
    <row r="270" spans="3:5" ht="15.75" x14ac:dyDescent="0.25">
      <c r="C270" s="455"/>
      <c r="D270" s="459"/>
      <c r="E270" s="459"/>
    </row>
    <row r="271" spans="3:5" ht="15.75" x14ac:dyDescent="0.25">
      <c r="C271" s="455"/>
      <c r="D271" s="459"/>
      <c r="E271" s="459"/>
    </row>
    <row r="272" spans="3:5" ht="15.75" x14ac:dyDescent="0.25">
      <c r="C272" s="455"/>
      <c r="D272" s="459"/>
      <c r="E272" s="459"/>
    </row>
    <row r="273" spans="3:5" ht="15.75" x14ac:dyDescent="0.25">
      <c r="C273" s="455"/>
      <c r="D273" s="459"/>
      <c r="E273" s="459"/>
    </row>
    <row r="274" spans="3:5" ht="15.75" x14ac:dyDescent="0.25">
      <c r="C274" s="455"/>
      <c r="D274" s="459"/>
      <c r="E274" s="459"/>
    </row>
    <row r="275" spans="3:5" ht="15.75" x14ac:dyDescent="0.25">
      <c r="C275" s="455"/>
      <c r="D275" s="459"/>
      <c r="E275" s="459"/>
    </row>
    <row r="276" spans="3:5" ht="15.75" x14ac:dyDescent="0.25">
      <c r="C276" s="455"/>
      <c r="D276" s="459"/>
      <c r="E276" s="459"/>
    </row>
    <row r="277" spans="3:5" ht="15.75" x14ac:dyDescent="0.25">
      <c r="C277" s="455"/>
      <c r="D277" s="459"/>
      <c r="E277" s="459"/>
    </row>
    <row r="278" spans="3:5" ht="15.75" x14ac:dyDescent="0.25">
      <c r="C278" s="455"/>
      <c r="D278" s="459"/>
      <c r="E278" s="459"/>
    </row>
    <row r="279" spans="3:5" ht="15.75" x14ac:dyDescent="0.25">
      <c r="C279" s="455"/>
      <c r="D279" s="459"/>
      <c r="E279" s="459"/>
    </row>
    <row r="280" spans="3:5" ht="15.75" x14ac:dyDescent="0.25">
      <c r="C280" s="455"/>
      <c r="D280" s="459"/>
      <c r="E280" s="459"/>
    </row>
    <row r="281" spans="3:5" ht="15.75" x14ac:dyDescent="0.25">
      <c r="C281" s="455"/>
      <c r="D281" s="459"/>
      <c r="E281" s="459"/>
    </row>
    <row r="282" spans="3:5" ht="15.75" x14ac:dyDescent="0.25">
      <c r="C282" s="455"/>
      <c r="D282" s="459"/>
      <c r="E282" s="459"/>
    </row>
    <row r="283" spans="3:5" ht="15.75" x14ac:dyDescent="0.25">
      <c r="C283" s="455"/>
      <c r="D283" s="459"/>
      <c r="E283" s="459"/>
    </row>
    <row r="284" spans="3:5" ht="15.75" x14ac:dyDescent="0.25">
      <c r="C284" s="455"/>
      <c r="D284" s="459"/>
      <c r="E284" s="459"/>
    </row>
    <row r="285" spans="3:5" ht="15.75" x14ac:dyDescent="0.25">
      <c r="C285" s="455"/>
      <c r="D285" s="459"/>
      <c r="E285" s="459"/>
    </row>
    <row r="286" spans="3:5" ht="15.75" x14ac:dyDescent="0.25">
      <c r="C286" s="455"/>
      <c r="D286" s="459"/>
      <c r="E286" s="459"/>
    </row>
    <row r="287" spans="3:5" ht="15.75" x14ac:dyDescent="0.25">
      <c r="C287" s="455"/>
      <c r="D287" s="459"/>
      <c r="E287" s="459"/>
    </row>
    <row r="288" spans="3:5" ht="15.75" x14ac:dyDescent="0.25">
      <c r="C288" s="455"/>
      <c r="D288" s="459"/>
      <c r="E288" s="459"/>
    </row>
    <row r="289" spans="3:5" ht="15.75" x14ac:dyDescent="0.25">
      <c r="C289" s="455"/>
      <c r="D289" s="459"/>
      <c r="E289" s="459"/>
    </row>
    <row r="290" spans="3:5" ht="15.75" x14ac:dyDescent="0.25">
      <c r="C290" s="455"/>
      <c r="D290" s="459"/>
      <c r="E290" s="459"/>
    </row>
    <row r="291" spans="3:5" ht="15.75" x14ac:dyDescent="0.25">
      <c r="C291" s="455"/>
      <c r="D291" s="459"/>
      <c r="E291" s="459"/>
    </row>
    <row r="292" spans="3:5" ht="15.75" x14ac:dyDescent="0.25">
      <c r="C292" s="455"/>
      <c r="D292" s="459"/>
      <c r="E292" s="459"/>
    </row>
    <row r="293" spans="3:5" ht="15.75" x14ac:dyDescent="0.25">
      <c r="C293" s="455"/>
      <c r="D293" s="459"/>
      <c r="E293" s="459"/>
    </row>
    <row r="294" spans="3:5" ht="15.75" x14ac:dyDescent="0.25">
      <c r="C294" s="455"/>
      <c r="D294" s="459"/>
      <c r="E294" s="459"/>
    </row>
    <row r="295" spans="3:5" ht="15.75" x14ac:dyDescent="0.25">
      <c r="C295" s="455"/>
      <c r="D295" s="459"/>
      <c r="E295" s="459"/>
    </row>
    <row r="296" spans="3:5" ht="15.75" x14ac:dyDescent="0.25">
      <c r="C296" s="455"/>
      <c r="D296" s="459"/>
      <c r="E296" s="459"/>
    </row>
    <row r="297" spans="3:5" ht="15.75" x14ac:dyDescent="0.25">
      <c r="C297" s="455"/>
      <c r="D297" s="459"/>
      <c r="E297" s="459"/>
    </row>
    <row r="298" spans="3:5" ht="15.75" x14ac:dyDescent="0.25">
      <c r="C298" s="455"/>
      <c r="D298" s="459"/>
      <c r="E298" s="459"/>
    </row>
    <row r="299" spans="3:5" ht="15.75" x14ac:dyDescent="0.25">
      <c r="C299" s="455"/>
      <c r="D299" s="459"/>
      <c r="E299" s="459"/>
    </row>
    <row r="300" spans="3:5" ht="15.75" x14ac:dyDescent="0.25">
      <c r="C300" s="455"/>
      <c r="D300" s="459"/>
      <c r="E300" s="459"/>
    </row>
    <row r="301" spans="3:5" ht="15.75" x14ac:dyDescent="0.25">
      <c r="C301" s="455"/>
      <c r="D301" s="459"/>
      <c r="E301" s="459"/>
    </row>
    <row r="302" spans="3:5" ht="15.75" x14ac:dyDescent="0.25">
      <c r="C302" s="455"/>
      <c r="D302" s="459"/>
      <c r="E302" s="459"/>
    </row>
    <row r="303" spans="3:5" ht="15.75" x14ac:dyDescent="0.25">
      <c r="C303" s="455"/>
      <c r="D303" s="459"/>
      <c r="E303" s="459"/>
    </row>
    <row r="304" spans="3:5" ht="15.75" x14ac:dyDescent="0.25">
      <c r="C304" s="455"/>
      <c r="D304" s="459"/>
      <c r="E304" s="459"/>
    </row>
    <row r="305" spans="3:5" ht="15.75" x14ac:dyDescent="0.25">
      <c r="C305" s="455"/>
      <c r="D305" s="459"/>
      <c r="E305" s="459"/>
    </row>
    <row r="306" spans="3:5" ht="15.75" x14ac:dyDescent="0.25">
      <c r="C306" s="455"/>
      <c r="D306" s="459"/>
      <c r="E306" s="459"/>
    </row>
    <row r="307" spans="3:5" ht="15.75" x14ac:dyDescent="0.25">
      <c r="C307" s="455"/>
      <c r="D307" s="459"/>
      <c r="E307" s="459"/>
    </row>
    <row r="308" spans="3:5" ht="15.75" x14ac:dyDescent="0.25">
      <c r="C308" s="455"/>
      <c r="D308" s="459"/>
      <c r="E308" s="459"/>
    </row>
    <row r="309" spans="3:5" ht="15.75" x14ac:dyDescent="0.25">
      <c r="C309" s="455"/>
      <c r="D309" s="459"/>
      <c r="E309" s="459"/>
    </row>
    <row r="310" spans="3:5" ht="15.75" x14ac:dyDescent="0.25">
      <c r="C310" s="455"/>
      <c r="D310" s="459"/>
      <c r="E310" s="459"/>
    </row>
    <row r="311" spans="3:5" ht="15.75" x14ac:dyDescent="0.25">
      <c r="C311" s="455"/>
      <c r="D311" s="459"/>
      <c r="E311" s="459"/>
    </row>
    <row r="312" spans="3:5" ht="15.75" x14ac:dyDescent="0.25">
      <c r="C312" s="455"/>
      <c r="D312" s="459"/>
      <c r="E312" s="459"/>
    </row>
    <row r="313" spans="3:5" ht="15.75" x14ac:dyDescent="0.25">
      <c r="C313" s="455"/>
      <c r="D313" s="459"/>
      <c r="E313" s="459"/>
    </row>
    <row r="314" spans="3:5" ht="15.75" x14ac:dyDescent="0.25">
      <c r="C314" s="455"/>
      <c r="D314" s="459"/>
      <c r="E314" s="459"/>
    </row>
    <row r="315" spans="3:5" ht="15.75" x14ac:dyDescent="0.25">
      <c r="C315" s="455"/>
      <c r="D315" s="459"/>
      <c r="E315" s="459"/>
    </row>
    <row r="316" spans="3:5" ht="15.75" x14ac:dyDescent="0.25">
      <c r="C316" s="455"/>
      <c r="D316" s="459"/>
      <c r="E316" s="459"/>
    </row>
    <row r="317" spans="3:5" ht="15.75" x14ac:dyDescent="0.25">
      <c r="C317" s="455"/>
      <c r="D317" s="459"/>
      <c r="E317" s="459"/>
    </row>
    <row r="318" spans="3:5" ht="15.75" x14ac:dyDescent="0.25">
      <c r="C318" s="455"/>
      <c r="D318" s="459"/>
      <c r="E318" s="459"/>
    </row>
    <row r="319" spans="3:5" ht="15.75" x14ac:dyDescent="0.25">
      <c r="C319" s="455"/>
      <c r="D319" s="459"/>
      <c r="E319" s="459"/>
    </row>
    <row r="320" spans="3:5" ht="15.75" x14ac:dyDescent="0.25">
      <c r="C320" s="455"/>
      <c r="D320" s="459"/>
      <c r="E320" s="459"/>
    </row>
    <row r="321" spans="3:5" ht="15.75" x14ac:dyDescent="0.25">
      <c r="C321" s="455"/>
      <c r="D321" s="459"/>
      <c r="E321" s="459"/>
    </row>
    <row r="322" spans="3:5" ht="15.75" x14ac:dyDescent="0.25">
      <c r="C322" s="455"/>
      <c r="D322" s="459"/>
      <c r="E322" s="459"/>
    </row>
    <row r="323" spans="3:5" ht="15.75" x14ac:dyDescent="0.25">
      <c r="C323" s="455"/>
      <c r="D323" s="459"/>
      <c r="E323" s="459"/>
    </row>
    <row r="324" spans="3:5" ht="15.75" x14ac:dyDescent="0.25">
      <c r="C324" s="455"/>
      <c r="D324" s="459"/>
      <c r="E324" s="459"/>
    </row>
    <row r="325" spans="3:5" ht="15.75" x14ac:dyDescent="0.25">
      <c r="C325" s="455"/>
      <c r="D325" s="459"/>
      <c r="E325" s="459"/>
    </row>
    <row r="326" spans="3:5" ht="15.75" x14ac:dyDescent="0.25">
      <c r="C326" s="455"/>
      <c r="D326" s="459"/>
      <c r="E326" s="459"/>
    </row>
    <row r="327" spans="3:5" ht="15.75" x14ac:dyDescent="0.25">
      <c r="C327" s="455"/>
      <c r="D327" s="459"/>
      <c r="E327" s="459"/>
    </row>
    <row r="328" spans="3:5" ht="15.75" x14ac:dyDescent="0.25">
      <c r="C328" s="455"/>
      <c r="D328" s="459"/>
      <c r="E328" s="459"/>
    </row>
    <row r="329" spans="3:5" ht="15.75" x14ac:dyDescent="0.25">
      <c r="C329" s="455"/>
      <c r="D329" s="459"/>
      <c r="E329" s="459"/>
    </row>
    <row r="330" spans="3:5" ht="15.75" x14ac:dyDescent="0.25">
      <c r="C330" s="455"/>
      <c r="D330" s="459"/>
      <c r="E330" s="459"/>
    </row>
    <row r="331" spans="3:5" ht="15.75" x14ac:dyDescent="0.25">
      <c r="C331" s="455"/>
      <c r="D331" s="459"/>
      <c r="E331" s="459"/>
    </row>
    <row r="332" spans="3:5" ht="15.75" x14ac:dyDescent="0.25">
      <c r="C332" s="455"/>
      <c r="D332" s="459"/>
      <c r="E332" s="459"/>
    </row>
    <row r="333" spans="3:5" ht="15.75" x14ac:dyDescent="0.25">
      <c r="C333" s="455"/>
      <c r="D333" s="459"/>
      <c r="E333" s="459"/>
    </row>
    <row r="334" spans="3:5" ht="15.75" x14ac:dyDescent="0.25">
      <c r="C334" s="455"/>
      <c r="D334" s="459"/>
      <c r="E334" s="459"/>
    </row>
    <row r="335" spans="3:5" ht="15.75" x14ac:dyDescent="0.25">
      <c r="C335" s="455"/>
      <c r="D335" s="459"/>
      <c r="E335" s="459"/>
    </row>
    <row r="336" spans="3:5" ht="15.75" x14ac:dyDescent="0.25">
      <c r="C336" s="455"/>
      <c r="D336" s="459"/>
      <c r="E336" s="459"/>
    </row>
    <row r="337" spans="3:5" ht="15.75" x14ac:dyDescent="0.25">
      <c r="C337" s="455"/>
      <c r="D337" s="459"/>
      <c r="E337" s="459"/>
    </row>
    <row r="338" spans="3:5" ht="15.75" x14ac:dyDescent="0.25">
      <c r="C338" s="455"/>
      <c r="D338" s="459"/>
      <c r="E338" s="459"/>
    </row>
    <row r="339" spans="3:5" ht="15.75" x14ac:dyDescent="0.25">
      <c r="C339" s="455"/>
      <c r="D339" s="459"/>
      <c r="E339" s="459"/>
    </row>
    <row r="340" spans="3:5" ht="15.75" x14ac:dyDescent="0.25">
      <c r="C340" s="455"/>
      <c r="D340" s="459"/>
      <c r="E340" s="459"/>
    </row>
    <row r="341" spans="3:5" ht="15.75" x14ac:dyDescent="0.25">
      <c r="C341" s="455"/>
      <c r="D341" s="459"/>
      <c r="E341" s="459"/>
    </row>
    <row r="342" spans="3:5" ht="15.75" x14ac:dyDescent="0.25">
      <c r="C342" s="455"/>
      <c r="D342" s="459"/>
      <c r="E342" s="459"/>
    </row>
    <row r="343" spans="3:5" ht="15.75" x14ac:dyDescent="0.25">
      <c r="C343" s="455"/>
      <c r="D343" s="459"/>
      <c r="E343" s="459"/>
    </row>
    <row r="344" spans="3:5" ht="15.75" x14ac:dyDescent="0.25">
      <c r="C344" s="455"/>
      <c r="D344" s="459"/>
      <c r="E344" s="459"/>
    </row>
    <row r="345" spans="3:5" ht="15.75" x14ac:dyDescent="0.25">
      <c r="C345" s="455"/>
      <c r="D345" s="459"/>
      <c r="E345" s="459"/>
    </row>
    <row r="346" spans="3:5" ht="15.75" x14ac:dyDescent="0.25">
      <c r="C346" s="455"/>
      <c r="D346" s="459"/>
      <c r="E346" s="459"/>
    </row>
    <row r="347" spans="3:5" ht="15.75" x14ac:dyDescent="0.25">
      <c r="C347" s="455"/>
      <c r="D347" s="459"/>
      <c r="E347" s="459"/>
    </row>
    <row r="348" spans="3:5" ht="15.75" x14ac:dyDescent="0.25">
      <c r="C348" s="455"/>
      <c r="D348" s="459"/>
      <c r="E348" s="459"/>
    </row>
    <row r="349" spans="3:5" ht="15.75" x14ac:dyDescent="0.25">
      <c r="C349" s="455"/>
      <c r="D349" s="459"/>
      <c r="E349" s="459"/>
    </row>
    <row r="350" spans="3:5" ht="15.75" x14ac:dyDescent="0.25">
      <c r="C350" s="455"/>
      <c r="D350" s="459"/>
      <c r="E350" s="459"/>
    </row>
    <row r="351" spans="3:5" ht="15.75" x14ac:dyDescent="0.25">
      <c r="C351" s="455"/>
      <c r="D351" s="459"/>
      <c r="E351" s="459"/>
    </row>
    <row r="352" spans="3:5" ht="15.75" x14ac:dyDescent="0.25">
      <c r="C352" s="455"/>
      <c r="D352" s="459"/>
      <c r="E352" s="459"/>
    </row>
    <row r="353" spans="3:5" ht="15.75" x14ac:dyDescent="0.25">
      <c r="C353" s="455"/>
      <c r="D353" s="459"/>
      <c r="E353" s="459"/>
    </row>
    <row r="354" spans="3:5" ht="15.75" x14ac:dyDescent="0.25">
      <c r="C354" s="455"/>
      <c r="D354" s="459"/>
      <c r="E354" s="459"/>
    </row>
    <row r="355" spans="3:5" ht="15.75" x14ac:dyDescent="0.25">
      <c r="C355" s="455"/>
      <c r="D355" s="459"/>
      <c r="E355" s="459"/>
    </row>
    <row r="356" spans="3:5" ht="15.75" x14ac:dyDescent="0.25">
      <c r="C356" s="455"/>
      <c r="D356" s="459"/>
      <c r="E356" s="459"/>
    </row>
    <row r="357" spans="3:5" ht="15.75" x14ac:dyDescent="0.25">
      <c r="C357" s="455"/>
      <c r="D357" s="459"/>
      <c r="E357" s="459"/>
    </row>
    <row r="358" spans="3:5" ht="15.75" x14ac:dyDescent="0.25">
      <c r="C358" s="455"/>
      <c r="D358" s="459"/>
      <c r="E358" s="459"/>
    </row>
    <row r="359" spans="3:5" ht="15.75" x14ac:dyDescent="0.25">
      <c r="C359" s="455"/>
      <c r="D359" s="459"/>
      <c r="E359" s="459"/>
    </row>
    <row r="360" spans="3:5" ht="15.75" x14ac:dyDescent="0.25">
      <c r="C360" s="455"/>
      <c r="D360" s="459"/>
      <c r="E360" s="459"/>
    </row>
    <row r="361" spans="3:5" ht="15.75" x14ac:dyDescent="0.25">
      <c r="C361" s="455"/>
      <c r="D361" s="459"/>
      <c r="E361" s="459"/>
    </row>
    <row r="362" spans="3:5" ht="15.75" x14ac:dyDescent="0.25">
      <c r="C362" s="455"/>
      <c r="D362" s="459"/>
      <c r="E362" s="459"/>
    </row>
    <row r="363" spans="3:5" ht="15.75" x14ac:dyDescent="0.25">
      <c r="C363" s="455"/>
      <c r="D363" s="459"/>
      <c r="E363" s="459"/>
    </row>
    <row r="364" spans="3:5" ht="15.75" x14ac:dyDescent="0.25">
      <c r="C364" s="455"/>
      <c r="D364" s="459"/>
      <c r="E364" s="459"/>
    </row>
    <row r="365" spans="3:5" ht="15.75" x14ac:dyDescent="0.25">
      <c r="C365" s="455"/>
      <c r="D365" s="459"/>
      <c r="E365" s="459"/>
    </row>
    <row r="366" spans="3:5" ht="15.75" x14ac:dyDescent="0.25">
      <c r="C366" s="455"/>
      <c r="D366" s="459"/>
      <c r="E366" s="459"/>
    </row>
    <row r="367" spans="3:5" ht="15.75" x14ac:dyDescent="0.25">
      <c r="C367" s="455"/>
      <c r="D367" s="459"/>
      <c r="E367" s="459"/>
    </row>
    <row r="368" spans="3:5" ht="15.75" x14ac:dyDescent="0.25">
      <c r="C368" s="455"/>
      <c r="D368" s="459"/>
      <c r="E368" s="459"/>
    </row>
    <row r="369" spans="3:5" ht="15.75" x14ac:dyDescent="0.25">
      <c r="C369" s="455"/>
      <c r="D369" s="459"/>
      <c r="E369" s="459"/>
    </row>
    <row r="370" spans="3:5" ht="15.75" x14ac:dyDescent="0.25">
      <c r="C370" s="455"/>
      <c r="D370" s="459"/>
      <c r="E370" s="459"/>
    </row>
    <row r="371" spans="3:5" ht="15.75" x14ac:dyDescent="0.25">
      <c r="C371" s="455"/>
      <c r="D371" s="459"/>
      <c r="E371" s="459"/>
    </row>
    <row r="372" spans="3:5" ht="15.75" x14ac:dyDescent="0.25">
      <c r="C372" s="455"/>
      <c r="D372" s="459"/>
      <c r="E372" s="459"/>
    </row>
    <row r="373" spans="3:5" ht="15.75" x14ac:dyDescent="0.25">
      <c r="C373" s="455"/>
      <c r="D373" s="459"/>
      <c r="E373" s="459"/>
    </row>
    <row r="374" spans="3:5" ht="15.75" x14ac:dyDescent="0.25">
      <c r="C374" s="455"/>
      <c r="D374" s="459"/>
      <c r="E374" s="459"/>
    </row>
    <row r="375" spans="3:5" ht="15.75" x14ac:dyDescent="0.25">
      <c r="C375" s="455"/>
      <c r="D375" s="459"/>
      <c r="E375" s="459"/>
    </row>
    <row r="376" spans="3:5" ht="15.75" x14ac:dyDescent="0.25">
      <c r="C376" s="455"/>
      <c r="D376" s="459"/>
      <c r="E376" s="459"/>
    </row>
    <row r="377" spans="3:5" ht="15.75" x14ac:dyDescent="0.25">
      <c r="C377" s="455"/>
      <c r="D377" s="459"/>
      <c r="E377" s="459"/>
    </row>
    <row r="378" spans="3:5" ht="15.75" x14ac:dyDescent="0.25">
      <c r="C378" s="455"/>
      <c r="D378" s="459"/>
      <c r="E378" s="459"/>
    </row>
    <row r="379" spans="3:5" ht="15.75" x14ac:dyDescent="0.25">
      <c r="C379" s="455"/>
      <c r="D379" s="459"/>
      <c r="E379" s="459"/>
    </row>
    <row r="380" spans="3:5" ht="15.75" x14ac:dyDescent="0.25">
      <c r="C380" s="455"/>
      <c r="D380" s="459"/>
      <c r="E380" s="459"/>
    </row>
    <row r="381" spans="3:5" ht="15.75" x14ac:dyDescent="0.25">
      <c r="C381" s="455"/>
      <c r="D381" s="459"/>
      <c r="E381" s="459"/>
    </row>
    <row r="382" spans="3:5" ht="15.75" x14ac:dyDescent="0.25">
      <c r="C382" s="455"/>
      <c r="D382" s="459"/>
      <c r="E382" s="459"/>
    </row>
    <row r="383" spans="3:5" ht="15.75" x14ac:dyDescent="0.25">
      <c r="C383" s="455"/>
      <c r="D383" s="459"/>
      <c r="E383" s="459"/>
    </row>
    <row r="384" spans="3:5" ht="15.75" x14ac:dyDescent="0.25">
      <c r="C384" s="455"/>
      <c r="D384" s="459"/>
      <c r="E384" s="459"/>
    </row>
    <row r="385" spans="3:5" ht="15.75" x14ac:dyDescent="0.25">
      <c r="C385" s="455"/>
      <c r="D385" s="459"/>
      <c r="E385" s="459"/>
    </row>
    <row r="386" spans="3:5" ht="15.75" x14ac:dyDescent="0.25">
      <c r="C386" s="455"/>
      <c r="D386" s="459"/>
      <c r="E386" s="459"/>
    </row>
    <row r="387" spans="3:5" ht="15.75" x14ac:dyDescent="0.25">
      <c r="C387" s="455"/>
      <c r="D387" s="459"/>
      <c r="E387" s="459"/>
    </row>
    <row r="388" spans="3:5" ht="15.75" x14ac:dyDescent="0.25">
      <c r="C388" s="455"/>
      <c r="D388" s="459"/>
      <c r="E388" s="459"/>
    </row>
    <row r="389" spans="3:5" ht="15.75" x14ac:dyDescent="0.25">
      <c r="C389" s="455"/>
      <c r="D389" s="459"/>
      <c r="E389" s="459"/>
    </row>
    <row r="390" spans="3:5" ht="15.75" x14ac:dyDescent="0.25">
      <c r="C390" s="455"/>
      <c r="D390" s="459"/>
      <c r="E390" s="459"/>
    </row>
    <row r="391" spans="3:5" ht="15.75" x14ac:dyDescent="0.25">
      <c r="C391" s="455"/>
      <c r="D391" s="459"/>
      <c r="E391" s="459"/>
    </row>
    <row r="392" spans="3:5" ht="15.75" x14ac:dyDescent="0.25">
      <c r="C392" s="455"/>
      <c r="D392" s="459"/>
      <c r="E392" s="459"/>
    </row>
    <row r="393" spans="3:5" ht="15.75" x14ac:dyDescent="0.25">
      <c r="C393" s="455"/>
      <c r="D393" s="459"/>
      <c r="E393" s="459"/>
    </row>
    <row r="394" spans="3:5" ht="15.75" x14ac:dyDescent="0.25">
      <c r="C394" s="455"/>
      <c r="D394" s="459"/>
      <c r="E394" s="459"/>
    </row>
    <row r="395" spans="3:5" ht="15.75" x14ac:dyDescent="0.25">
      <c r="C395" s="455"/>
      <c r="D395" s="459"/>
      <c r="E395" s="459"/>
    </row>
    <row r="396" spans="3:5" ht="15.75" x14ac:dyDescent="0.25">
      <c r="C396" s="455"/>
      <c r="D396" s="459"/>
      <c r="E396" s="459"/>
    </row>
    <row r="397" spans="3:5" ht="15.75" x14ac:dyDescent="0.25">
      <c r="C397" s="455"/>
      <c r="D397" s="459"/>
      <c r="E397" s="459"/>
    </row>
    <row r="398" spans="3:5" ht="15.75" x14ac:dyDescent="0.25">
      <c r="C398" s="455"/>
      <c r="D398" s="459"/>
      <c r="E398" s="459"/>
    </row>
    <row r="399" spans="3:5" ht="15.75" x14ac:dyDescent="0.25">
      <c r="C399" s="455"/>
      <c r="D399" s="459"/>
      <c r="E399" s="459"/>
    </row>
    <row r="400" spans="3:5" ht="15.75" x14ac:dyDescent="0.25">
      <c r="C400" s="455"/>
      <c r="D400" s="459"/>
      <c r="E400" s="459"/>
    </row>
    <row r="401" spans="3:5" ht="15.75" x14ac:dyDescent="0.25">
      <c r="C401" s="455"/>
      <c r="D401" s="459"/>
      <c r="E401" s="459"/>
    </row>
    <row r="402" spans="3:5" ht="15.75" x14ac:dyDescent="0.25">
      <c r="C402" s="455"/>
      <c r="D402" s="459"/>
      <c r="E402" s="459"/>
    </row>
  </sheetData>
  <mergeCells count="276">
    <mergeCell ref="B110:B112"/>
    <mergeCell ref="D110:E110"/>
    <mergeCell ref="D111:E111"/>
    <mergeCell ref="D112:E112"/>
    <mergeCell ref="D101:E101"/>
    <mergeCell ref="D102:E102"/>
    <mergeCell ref="D103:E103"/>
    <mergeCell ref="D104:E104"/>
    <mergeCell ref="D105:E105"/>
    <mergeCell ref="D106:E106"/>
    <mergeCell ref="D107:E107"/>
    <mergeCell ref="B96:B109"/>
    <mergeCell ref="D96:E96"/>
    <mergeCell ref="D97:E97"/>
    <mergeCell ref="D108:E108"/>
    <mergeCell ref="D109:E109"/>
    <mergeCell ref="B113:B116"/>
    <mergeCell ref="D113:E113"/>
    <mergeCell ref="D114:E114"/>
    <mergeCell ref="D115:E115"/>
    <mergeCell ref="D116:E116"/>
    <mergeCell ref="B117:B119"/>
    <mergeCell ref="D117:E117"/>
    <mergeCell ref="D118:E118"/>
    <mergeCell ref="D119:E119"/>
    <mergeCell ref="B24:B50"/>
    <mergeCell ref="B51:B71"/>
    <mergeCell ref="B72:B77"/>
    <mergeCell ref="B78:B92"/>
    <mergeCell ref="B93:B95"/>
    <mergeCell ref="D98:E98"/>
    <mergeCell ref="D99:E99"/>
    <mergeCell ref="D100:E100"/>
    <mergeCell ref="D46:E46"/>
    <mergeCell ref="D65:E65"/>
    <mergeCell ref="D59:E59"/>
    <mergeCell ref="D60:E60"/>
    <mergeCell ref="D62:E62"/>
    <mergeCell ref="D57:E57"/>
    <mergeCell ref="D58:E58"/>
    <mergeCell ref="D61:E61"/>
    <mergeCell ref="D81:E81"/>
    <mergeCell ref="D88:E88"/>
    <mergeCell ref="D78:E78"/>
    <mergeCell ref="D80:E80"/>
    <mergeCell ref="D83:E83"/>
    <mergeCell ref="D84:E84"/>
    <mergeCell ref="D44:E44"/>
    <mergeCell ref="D43:E43"/>
    <mergeCell ref="D45:E45"/>
    <mergeCell ref="D93:E93"/>
    <mergeCell ref="D67:E67"/>
    <mergeCell ref="D86:E86"/>
    <mergeCell ref="D87:E87"/>
    <mergeCell ref="D79:E79"/>
    <mergeCell ref="D82:E82"/>
    <mergeCell ref="D73:E73"/>
    <mergeCell ref="D68:E68"/>
    <mergeCell ref="D69:E69"/>
    <mergeCell ref="D70:E70"/>
    <mergeCell ref="D71:E71"/>
    <mergeCell ref="D72:E72"/>
    <mergeCell ref="D90:E90"/>
    <mergeCell ref="D77:E77"/>
    <mergeCell ref="D53:E53"/>
    <mergeCell ref="D54:E54"/>
    <mergeCell ref="D55:E55"/>
    <mergeCell ref="D63:E63"/>
    <mergeCell ref="D64:E64"/>
    <mergeCell ref="D24:E24"/>
    <mergeCell ref="D42:E42"/>
    <mergeCell ref="D31:E31"/>
    <mergeCell ref="D32:E32"/>
    <mergeCell ref="D19:E19"/>
    <mergeCell ref="D20:E20"/>
    <mergeCell ref="D22:E22"/>
    <mergeCell ref="D23:E23"/>
    <mergeCell ref="D25:E25"/>
    <mergeCell ref="D28:E28"/>
    <mergeCell ref="D29:E29"/>
    <mergeCell ref="D30:E30"/>
    <mergeCell ref="D21:E21"/>
    <mergeCell ref="D40:E40"/>
    <mergeCell ref="D41:E41"/>
    <mergeCell ref="D34:E34"/>
    <mergeCell ref="D35:E35"/>
    <mergeCell ref="D26:E26"/>
    <mergeCell ref="D27:E27"/>
    <mergeCell ref="D33:E33"/>
    <mergeCell ref="D36:E36"/>
    <mergeCell ref="D37:E37"/>
    <mergeCell ref="D38:E38"/>
    <mergeCell ref="D39:E39"/>
    <mergeCell ref="B2:B5"/>
    <mergeCell ref="D7:E7"/>
    <mergeCell ref="D18:E18"/>
    <mergeCell ref="D8:E8"/>
    <mergeCell ref="D10:E10"/>
    <mergeCell ref="D13:E13"/>
    <mergeCell ref="D15:E15"/>
    <mergeCell ref="D9:E9"/>
    <mergeCell ref="D14:E14"/>
    <mergeCell ref="D12:E12"/>
    <mergeCell ref="D11:E11"/>
    <mergeCell ref="D16:E16"/>
    <mergeCell ref="B8:B17"/>
    <mergeCell ref="B18:B23"/>
    <mergeCell ref="E2:F2"/>
    <mergeCell ref="E3:F3"/>
    <mergeCell ref="E4:F4"/>
    <mergeCell ref="E5:F5"/>
    <mergeCell ref="C2:D3"/>
    <mergeCell ref="C4:D5"/>
    <mergeCell ref="F6:G6"/>
    <mergeCell ref="D17:E17"/>
    <mergeCell ref="D95:E95"/>
    <mergeCell ref="D89:E89"/>
    <mergeCell ref="D76:E76"/>
    <mergeCell ref="D66:E66"/>
    <mergeCell ref="D56:E56"/>
    <mergeCell ref="D85:E85"/>
    <mergeCell ref="D47:E47"/>
    <mergeCell ref="D48:E48"/>
    <mergeCell ref="D49:E49"/>
    <mergeCell ref="D50:E50"/>
    <mergeCell ref="D51:E51"/>
    <mergeCell ref="D52:E52"/>
    <mergeCell ref="D91:E91"/>
    <mergeCell ref="D92:E92"/>
    <mergeCell ref="D74:E74"/>
    <mergeCell ref="D75:E75"/>
    <mergeCell ref="D94:E94"/>
    <mergeCell ref="B131:B132"/>
    <mergeCell ref="D131:E131"/>
    <mergeCell ref="D132:E132"/>
    <mergeCell ref="B120:B130"/>
    <mergeCell ref="D120:F120"/>
    <mergeCell ref="D121:F121"/>
    <mergeCell ref="D122:F122"/>
    <mergeCell ref="D123:F123"/>
    <mergeCell ref="D124:F124"/>
    <mergeCell ref="D125:F125"/>
    <mergeCell ref="D126:F126"/>
    <mergeCell ref="D127:F127"/>
    <mergeCell ref="D128:F128"/>
    <mergeCell ref="D129:F129"/>
    <mergeCell ref="D130:F130"/>
    <mergeCell ref="B133:B143"/>
    <mergeCell ref="D133:F133"/>
    <mergeCell ref="D134:F134"/>
    <mergeCell ref="D135:F135"/>
    <mergeCell ref="D136:F136"/>
    <mergeCell ref="D137:F137"/>
    <mergeCell ref="D138:F138"/>
    <mergeCell ref="D139:F139"/>
    <mergeCell ref="D140:F140"/>
    <mergeCell ref="D141:F141"/>
    <mergeCell ref="D142:F142"/>
    <mergeCell ref="D143:F143"/>
    <mergeCell ref="B144:B155"/>
    <mergeCell ref="D144:F144"/>
    <mergeCell ref="D145:F145"/>
    <mergeCell ref="D146:F146"/>
    <mergeCell ref="D147:F147"/>
    <mergeCell ref="D148:F148"/>
    <mergeCell ref="D149:F149"/>
    <mergeCell ref="D150:F150"/>
    <mergeCell ref="D151:F151"/>
    <mergeCell ref="D152:F152"/>
    <mergeCell ref="D153:F153"/>
    <mergeCell ref="D154:F154"/>
    <mergeCell ref="D155:F155"/>
    <mergeCell ref="B156:B161"/>
    <mergeCell ref="D156:F156"/>
    <mergeCell ref="D157:F157"/>
    <mergeCell ref="D158:F158"/>
    <mergeCell ref="D159:F159"/>
    <mergeCell ref="D160:F160"/>
    <mergeCell ref="D161:F161"/>
    <mergeCell ref="B162:B186"/>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203:F203"/>
    <mergeCell ref="D204:F204"/>
    <mergeCell ref="D205:F205"/>
    <mergeCell ref="D206:F206"/>
    <mergeCell ref="D207:F207"/>
    <mergeCell ref="D208:F208"/>
    <mergeCell ref="D209:F209"/>
    <mergeCell ref="D178:F178"/>
    <mergeCell ref="D179:F179"/>
    <mergeCell ref="D180:F180"/>
    <mergeCell ref="D181:F181"/>
    <mergeCell ref="D182:F182"/>
    <mergeCell ref="D183:F183"/>
    <mergeCell ref="D184:F184"/>
    <mergeCell ref="D185:F185"/>
    <mergeCell ref="D186:F186"/>
    <mergeCell ref="D210:F210"/>
    <mergeCell ref="D211:F211"/>
    <mergeCell ref="D212:F212"/>
    <mergeCell ref="D213:F213"/>
    <mergeCell ref="D214:F214"/>
    <mergeCell ref="D215:F215"/>
    <mergeCell ref="D216:F216"/>
    <mergeCell ref="B187:B21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199:F199"/>
    <mergeCell ref="D200:F200"/>
    <mergeCell ref="D201:F201"/>
    <mergeCell ref="D202:F202"/>
    <mergeCell ref="D249:F249"/>
    <mergeCell ref="D217:F217"/>
    <mergeCell ref="D226:F226"/>
    <mergeCell ref="D227:F227"/>
    <mergeCell ref="D228:F228"/>
    <mergeCell ref="B217:B230"/>
    <mergeCell ref="D229:F229"/>
    <mergeCell ref="D224:F224"/>
    <mergeCell ref="D225:F225"/>
    <mergeCell ref="D230:F230"/>
    <mergeCell ref="D218:F218"/>
    <mergeCell ref="D219:F219"/>
    <mergeCell ref="D220:F220"/>
    <mergeCell ref="D221:F221"/>
    <mergeCell ref="D222:F222"/>
    <mergeCell ref="D223:F223"/>
    <mergeCell ref="D250:F250"/>
    <mergeCell ref="B231:B254"/>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51:F251"/>
    <mergeCell ref="D252:F252"/>
    <mergeCell ref="D253:F253"/>
    <mergeCell ref="D254:F254"/>
    <mergeCell ref="D246:F246"/>
    <mergeCell ref="D247:F247"/>
    <mergeCell ref="D248:F248"/>
  </mergeCells>
  <phoneticPr fontId="76" type="noConversion"/>
  <hyperlinks>
    <hyperlink ref="F6:G6" location="'A. Portada'!A1" display="Portada" xr:uid="{00000000-0004-0000-0000-000000000000}"/>
    <hyperlink ref="B8:B17" location="'Plan Estratégico TH'!A1" display="PLAN ESTRATEGICO DE TALENTO HUMANO " xr:uid="{00000000-0004-0000-0000-000001000000}"/>
    <hyperlink ref="B18:B23" location="'Plan de Vacantes'!A1" display="PLAN ANUAL DE VACANTES " xr:uid="{00000000-0004-0000-0000-000002000000}"/>
    <hyperlink ref="B24:B50" location="'Plan de Previsión'!A1" display="PLAN DE PREVISIÓN DE RECURSOS HUMANOS  " xr:uid="{00000000-0004-0000-0000-000003000000}"/>
    <hyperlink ref="B51:B71" location="'Plan de Capacitación'!A1" display="PLAN INSTITUCIONAL DE CAPACITACIÓN" xr:uid="{00000000-0004-0000-0000-000004000000}"/>
    <hyperlink ref="B72:B77" location="'Plan de Bienestar e Incentivos'!A1" display="PLAN DE BIENESTAR E INCENTIVOS" xr:uid="{00000000-0004-0000-0000-000005000000}"/>
    <hyperlink ref="B78:B92" location="'Plan SST'!A1" display="PLAN DE TRABAJO ANUAL EN SEGURIDAD Y SALUD EN EL TRABAJO" xr:uid="{00000000-0004-0000-0000-000006000000}"/>
    <hyperlink ref="B93:B95" location="PAA!A1" display="Plan Anual de Adquisiciones" xr:uid="{00000000-0004-0000-0000-000007000000}"/>
    <hyperlink ref="B96:B109" location="PINAR!A1" display="Plan Institucional de Archivos de la Entidad –PINAR." xr:uid="{00000000-0004-0000-0000-000009000000}"/>
    <hyperlink ref="B110:B112" location="'Plan de austeridad'!A1" display="Plan de Austeridad del Gasto" xr:uid="{00000000-0004-0000-0000-00000A000000}"/>
    <hyperlink ref="B113:B116" location="'Plan Preservación Digital'!A1" display="Plan de preservación digital a largo plazo" xr:uid="{00000000-0004-0000-0000-00000B000000}"/>
    <hyperlink ref="B117:B119" location="'Plan Conservación Documental'!A1" display="Plan de Conservación Documental" xr:uid="{00000000-0004-0000-0000-00000C000000}"/>
    <hyperlink ref="B131" location="PIGA!A1" display="PIGA!A1" xr:uid="{2D7EBBCF-16A7-4045-B521-BFDD0F50C6D1}"/>
    <hyperlink ref="B156:B161" location="'D. Plan Operativo'!A1" display="ESTRATEGIA INSTITUCIONAL DE RACIONALIZACIÓN E TRÁMITES" xr:uid="{422D7A9E-D960-4D9B-8716-1744D320124F}"/>
  </hyperlinks>
  <pageMargins left="0.70866141732283472" right="0.70866141732283472" top="0.74803149606299213" bottom="0.74803149606299213" header="0.31496062992125984" footer="0.31496062992125984"/>
  <pageSetup scale="30" fitToHeight="0" orientation="portrait" r:id="rId1"/>
  <headerFooter>
    <oddFooter>&amp;L&amp;G&amp;CPG01-PL01 V1
&amp;RSECCIÓN B
Página &amp;P de &amp;N</oddFooter>
  </headerFooter>
  <rowBreaks count="1" manualBreakCount="1">
    <brk id="50" max="6"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0459-F775-4C4D-B76A-E563B422DBDB}">
  <sheetPr>
    <pageSetUpPr fitToPage="1"/>
  </sheetPr>
  <dimension ref="A1:AR116"/>
  <sheetViews>
    <sheetView view="pageBreakPreview" topLeftCell="I1" zoomScale="55" zoomScaleNormal="90" zoomScaleSheetLayoutView="55" workbookViewId="0">
      <selection activeCell="W3" sqref="W3"/>
    </sheetView>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17.85546875" style="60" customWidth="1"/>
    <col min="8" max="9" width="26.85546875" style="60" customWidth="1"/>
    <col min="10" max="17" width="6.4257812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21" s="52" customFormat="1" ht="54.75" customHeight="1" x14ac:dyDescent="0.25">
      <c r="B1" s="783" t="e" vm="1">
        <v>#VALUE!</v>
      </c>
      <c r="C1" s="786" t="s">
        <v>0</v>
      </c>
      <c r="D1" s="787"/>
      <c r="E1" s="787"/>
      <c r="F1" s="787"/>
      <c r="G1" s="787"/>
      <c r="H1" s="787"/>
      <c r="I1" s="787"/>
      <c r="J1" s="787"/>
      <c r="K1" s="787"/>
      <c r="L1" s="787"/>
      <c r="M1" s="787"/>
      <c r="N1" s="787"/>
      <c r="O1" s="787"/>
      <c r="P1" s="787"/>
      <c r="Q1" s="787"/>
      <c r="R1" s="790" t="s">
        <v>1105</v>
      </c>
      <c r="S1" s="791"/>
      <c r="T1" s="791"/>
      <c r="U1" s="792"/>
    </row>
    <row r="2" spans="1:21" s="52" customFormat="1" ht="54.75" customHeight="1" thickBot="1" x14ac:dyDescent="0.3">
      <c r="B2" s="784"/>
      <c r="C2" s="788"/>
      <c r="D2" s="789"/>
      <c r="E2" s="789"/>
      <c r="F2" s="789"/>
      <c r="G2" s="789"/>
      <c r="H2" s="789"/>
      <c r="I2" s="789"/>
      <c r="J2" s="789"/>
      <c r="K2" s="789"/>
      <c r="L2" s="789"/>
      <c r="M2" s="789"/>
      <c r="N2" s="789"/>
      <c r="O2" s="789"/>
      <c r="P2" s="789"/>
      <c r="Q2" s="789"/>
      <c r="R2" s="793" t="s">
        <v>835</v>
      </c>
      <c r="S2" s="627"/>
      <c r="T2" s="627"/>
      <c r="U2" s="628"/>
    </row>
    <row r="3" spans="1:21" s="52" customFormat="1" ht="54.75" customHeight="1" x14ac:dyDescent="0.25">
      <c r="B3" s="784"/>
      <c r="C3" s="794" t="s">
        <v>3</v>
      </c>
      <c r="D3" s="795"/>
      <c r="E3" s="795"/>
      <c r="F3" s="795"/>
      <c r="G3" s="795"/>
      <c r="H3" s="795"/>
      <c r="I3" s="795"/>
      <c r="J3" s="795"/>
      <c r="K3" s="795"/>
      <c r="L3" s="795"/>
      <c r="M3" s="795"/>
      <c r="N3" s="795"/>
      <c r="O3" s="795"/>
      <c r="P3" s="795"/>
      <c r="Q3" s="795"/>
      <c r="R3" s="836" t="s">
        <v>4</v>
      </c>
      <c r="S3" s="837"/>
      <c r="T3" s="837"/>
      <c r="U3" s="838"/>
    </row>
    <row r="4" spans="1:21" s="52" customFormat="1" ht="54.75" customHeight="1" x14ac:dyDescent="0.25">
      <c r="B4" s="785"/>
      <c r="C4" s="622"/>
      <c r="D4" s="623"/>
      <c r="E4" s="623"/>
      <c r="F4" s="623"/>
      <c r="G4" s="623"/>
      <c r="H4" s="623"/>
      <c r="I4" s="623"/>
      <c r="J4" s="623"/>
      <c r="K4" s="623"/>
      <c r="L4" s="623"/>
      <c r="M4" s="623"/>
      <c r="N4" s="623"/>
      <c r="O4" s="623"/>
      <c r="P4" s="623"/>
      <c r="Q4" s="623"/>
      <c r="R4" s="799" t="s">
        <v>5</v>
      </c>
      <c r="S4" s="800"/>
      <c r="T4" s="800"/>
      <c r="U4" s="801"/>
    </row>
    <row r="5" spans="1:21" s="53" customFormat="1" ht="35.25" customHeight="1" x14ac:dyDescent="0.25">
      <c r="B5" s="1120" t="s">
        <v>1106</v>
      </c>
      <c r="C5" s="1120"/>
      <c r="D5" s="1120"/>
      <c r="E5" s="1120"/>
      <c r="F5" s="1120"/>
      <c r="G5" s="1120"/>
      <c r="H5" s="1120"/>
      <c r="I5" s="1120"/>
      <c r="J5" s="1120"/>
      <c r="K5" s="1120"/>
      <c r="L5" s="1120"/>
      <c r="M5" s="1120"/>
      <c r="N5" s="1120"/>
      <c r="O5" s="1120"/>
      <c r="P5" s="1120"/>
      <c r="Q5" s="54"/>
      <c r="R5" s="969" t="s">
        <v>22</v>
      </c>
      <c r="S5" s="969"/>
      <c r="T5" s="969"/>
      <c r="U5" s="54"/>
    </row>
    <row r="6" spans="1:21" s="53" customFormat="1" ht="6" customHeight="1" thickBot="1" x14ac:dyDescent="0.25"/>
    <row r="7" spans="1:21" s="53" customFormat="1" ht="68.25" customHeight="1" thickBot="1" x14ac:dyDescent="0.25">
      <c r="B7" s="55" t="s">
        <v>435</v>
      </c>
      <c r="C7" s="1121" t="s">
        <v>1107</v>
      </c>
      <c r="D7" s="1122"/>
      <c r="E7" s="1122"/>
      <c r="F7" s="1122"/>
      <c r="G7" s="1122"/>
      <c r="H7" s="1122"/>
      <c r="I7" s="1122"/>
      <c r="J7" s="1122"/>
      <c r="K7" s="1122"/>
      <c r="L7" s="1122"/>
      <c r="M7" s="1122"/>
      <c r="N7" s="1122"/>
      <c r="O7" s="1122"/>
      <c r="P7" s="1123"/>
      <c r="Q7" s="973"/>
      <c r="R7" s="973"/>
      <c r="S7" s="973"/>
      <c r="T7" s="973"/>
      <c r="U7" s="973"/>
    </row>
    <row r="8" spans="1:21" s="53" customFormat="1" ht="25.5" customHeight="1" x14ac:dyDescent="0.2">
      <c r="J8" s="974" t="s">
        <v>437</v>
      </c>
      <c r="K8" s="974"/>
      <c r="L8" s="974"/>
      <c r="M8" s="974"/>
      <c r="N8" s="974"/>
      <c r="O8" s="974"/>
      <c r="P8" s="974"/>
      <c r="Q8" s="973"/>
      <c r="R8" s="973"/>
      <c r="S8" s="973"/>
      <c r="T8" s="973"/>
      <c r="U8" s="973"/>
    </row>
    <row r="9" spans="1:21" s="53" customFormat="1" ht="24" customHeight="1" x14ac:dyDescent="0.2">
      <c r="B9" s="56"/>
      <c r="C9" s="56"/>
      <c r="E9" s="974"/>
      <c r="F9" s="974"/>
      <c r="G9" s="974"/>
      <c r="H9" s="974"/>
      <c r="I9" s="85"/>
    </row>
    <row r="10" spans="1:21" s="53" customFormat="1" ht="27.75" customHeight="1" x14ac:dyDescent="0.2">
      <c r="B10" s="57"/>
      <c r="C10" s="57"/>
      <c r="Q10" s="1124" t="s">
        <v>1108</v>
      </c>
      <c r="R10" s="986"/>
      <c r="S10" s="986"/>
      <c r="T10" s="986"/>
      <c r="U10" s="986"/>
    </row>
    <row r="11" spans="1:21" s="53" customFormat="1" ht="27.75" customHeight="1" x14ac:dyDescent="0.2">
      <c r="B11" s="57"/>
      <c r="C11" s="57"/>
      <c r="Q11" s="986"/>
      <c r="R11" s="986"/>
      <c r="S11" s="986"/>
      <c r="T11" s="986"/>
      <c r="U11" s="986"/>
    </row>
    <row r="12" spans="1:21" s="53" customFormat="1" ht="24.75" customHeight="1" x14ac:dyDescent="0.2">
      <c r="E12" s="58" t="s">
        <v>791</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808" t="s">
        <v>440</v>
      </c>
      <c r="C14" s="814" t="s">
        <v>441</v>
      </c>
      <c r="D14" s="814" t="s">
        <v>442</v>
      </c>
      <c r="E14" s="909" t="s">
        <v>443</v>
      </c>
      <c r="F14" s="909"/>
      <c r="G14" s="909" t="s">
        <v>444</v>
      </c>
      <c r="H14" s="909" t="s">
        <v>445</v>
      </c>
      <c r="I14" s="814" t="s">
        <v>967</v>
      </c>
      <c r="J14" s="909" t="s">
        <v>447</v>
      </c>
      <c r="K14" s="909"/>
      <c r="L14" s="909"/>
      <c r="M14" s="909"/>
      <c r="N14" s="909"/>
      <c r="O14" s="909"/>
      <c r="P14" s="909"/>
      <c r="Q14" s="909"/>
      <c r="R14" s="909"/>
      <c r="S14" s="909"/>
      <c r="T14" s="909"/>
      <c r="U14" s="910"/>
    </row>
    <row r="15" spans="1:21" ht="13.5" thickBot="1" x14ac:dyDescent="0.25">
      <c r="A15" s="59"/>
      <c r="B15" s="1054"/>
      <c r="C15" s="916"/>
      <c r="D15" s="916"/>
      <c r="E15" s="913"/>
      <c r="F15" s="913"/>
      <c r="G15" s="913"/>
      <c r="H15" s="913"/>
      <c r="I15" s="916"/>
      <c r="J15" s="7" t="s">
        <v>450</v>
      </c>
      <c r="K15" s="7" t="s">
        <v>451</v>
      </c>
      <c r="L15" s="7" t="s">
        <v>452</v>
      </c>
      <c r="M15" s="7" t="s">
        <v>453</v>
      </c>
      <c r="N15" s="7" t="s">
        <v>454</v>
      </c>
      <c r="O15" s="7" t="s">
        <v>455</v>
      </c>
      <c r="P15" s="7" t="s">
        <v>456</v>
      </c>
      <c r="Q15" s="7" t="s">
        <v>457</v>
      </c>
      <c r="R15" s="7" t="s">
        <v>458</v>
      </c>
      <c r="S15" s="7" t="s">
        <v>459</v>
      </c>
      <c r="T15" s="7" t="s">
        <v>460</v>
      </c>
      <c r="U15" s="3" t="s">
        <v>461</v>
      </c>
    </row>
    <row r="16" spans="1:21" ht="90.75" customHeight="1" x14ac:dyDescent="0.2">
      <c r="A16" s="59"/>
      <c r="B16" s="23" t="s">
        <v>1109</v>
      </c>
      <c r="C16" s="191" t="s">
        <v>750</v>
      </c>
      <c r="D16" s="191" t="s">
        <v>1110</v>
      </c>
      <c r="E16" s="1119" t="s">
        <v>1111</v>
      </c>
      <c r="F16" s="1119"/>
      <c r="G16" s="25" t="s">
        <v>1112</v>
      </c>
      <c r="H16" s="25" t="s">
        <v>1113</v>
      </c>
      <c r="I16" s="205">
        <v>1</v>
      </c>
      <c r="J16" s="178"/>
      <c r="K16" s="179"/>
      <c r="L16" s="179"/>
      <c r="M16" s="179"/>
      <c r="N16" s="179"/>
      <c r="O16" s="179"/>
      <c r="P16" s="203">
        <v>0.5</v>
      </c>
      <c r="Q16" s="179"/>
      <c r="R16" s="179"/>
      <c r="S16" s="179"/>
      <c r="T16" s="179"/>
      <c r="U16" s="204">
        <v>0.5</v>
      </c>
    </row>
    <row r="17" spans="2:22" s="53" customFormat="1" x14ac:dyDescent="0.2"/>
    <row r="18" spans="2:22" s="53" customFormat="1" x14ac:dyDescent="0.2">
      <c r="B18" s="820" t="s">
        <v>488</v>
      </c>
      <c r="C18" s="820"/>
      <c r="D18" s="820"/>
      <c r="E18" s="820"/>
      <c r="F18" s="820"/>
      <c r="G18" s="820"/>
      <c r="H18" s="820"/>
      <c r="I18" s="820"/>
      <c r="J18" s="820"/>
      <c r="K18" s="820"/>
      <c r="L18" s="820"/>
      <c r="M18" s="820"/>
      <c r="N18" s="820"/>
      <c r="O18" s="820"/>
      <c r="P18" s="820"/>
      <c r="Q18" s="820"/>
      <c r="R18" s="820"/>
      <c r="S18" s="820"/>
      <c r="T18" s="820"/>
      <c r="U18" s="820"/>
    </row>
    <row r="19" spans="2:22" s="53" customFormat="1" ht="13.5" thickBot="1" x14ac:dyDescent="0.25"/>
    <row r="20" spans="2:22" s="53" customFormat="1" ht="45.75" customHeight="1" x14ac:dyDescent="0.2">
      <c r="B20" s="829" t="s">
        <v>489</v>
      </c>
      <c r="C20" s="830"/>
      <c r="D20" s="966">
        <v>46044</v>
      </c>
      <c r="E20" s="966"/>
      <c r="F20" s="966"/>
      <c r="G20" s="966"/>
      <c r="H20" s="966"/>
      <c r="I20" s="966"/>
      <c r="J20" s="966"/>
      <c r="K20" s="966"/>
      <c r="L20" s="966"/>
      <c r="M20" s="966"/>
      <c r="N20" s="966"/>
      <c r="O20" s="966"/>
      <c r="P20" s="966"/>
      <c r="Q20" s="966"/>
      <c r="R20" s="966"/>
      <c r="S20" s="966"/>
      <c r="T20" s="966"/>
      <c r="U20" s="967"/>
      <c r="V20" s="59"/>
    </row>
    <row r="21" spans="2:22" s="53" customFormat="1" ht="42.75" customHeight="1" x14ac:dyDescent="0.2">
      <c r="B21" s="1115" t="s">
        <v>490</v>
      </c>
      <c r="C21" s="1116"/>
      <c r="D21" s="1063" t="s">
        <v>1114</v>
      </c>
      <c r="E21" s="1063"/>
      <c r="F21" s="1063"/>
      <c r="G21" s="1063"/>
      <c r="H21" s="1063"/>
      <c r="I21" s="1063"/>
      <c r="J21" s="1063"/>
      <c r="K21" s="1063"/>
      <c r="L21" s="1063"/>
      <c r="M21" s="1063"/>
      <c r="N21" s="1063"/>
      <c r="O21" s="1063"/>
      <c r="P21" s="1063"/>
      <c r="Q21" s="1063"/>
      <c r="R21" s="1063"/>
      <c r="S21" s="1063"/>
      <c r="T21" s="1063"/>
      <c r="U21" s="1064"/>
    </row>
    <row r="22" spans="2:22" s="53" customFormat="1" ht="29.25" customHeight="1" x14ac:dyDescent="0.2">
      <c r="B22" s="1115" t="s">
        <v>492</v>
      </c>
      <c r="C22" s="1116"/>
      <c r="D22" s="1057">
        <v>46044</v>
      </c>
      <c r="E22" s="1057"/>
      <c r="F22" s="1057"/>
      <c r="G22" s="1057"/>
      <c r="H22" s="1057"/>
      <c r="I22" s="1057"/>
      <c r="J22" s="1057"/>
      <c r="K22" s="1057"/>
      <c r="L22" s="1057"/>
      <c r="M22" s="1057"/>
      <c r="N22" s="1057"/>
      <c r="O22" s="1057"/>
      <c r="P22" s="1057"/>
      <c r="Q22" s="1057"/>
      <c r="R22" s="1057"/>
      <c r="S22" s="1057"/>
      <c r="T22" s="1057"/>
      <c r="U22" s="1058"/>
      <c r="V22" s="386"/>
    </row>
    <row r="23" spans="2:22" s="53" customFormat="1" ht="48" customHeight="1" thickBot="1" x14ac:dyDescent="0.25">
      <c r="B23" s="827" t="s">
        <v>493</v>
      </c>
      <c r="C23" s="828"/>
      <c r="D23" s="693" t="s">
        <v>938</v>
      </c>
      <c r="E23" s="693"/>
      <c r="F23" s="693"/>
      <c r="G23" s="693"/>
      <c r="H23" s="693"/>
      <c r="I23" s="693"/>
      <c r="J23" s="693"/>
      <c r="K23" s="693"/>
      <c r="L23" s="693"/>
      <c r="M23" s="693"/>
      <c r="N23" s="693"/>
      <c r="O23" s="693"/>
      <c r="P23" s="693"/>
      <c r="Q23" s="693"/>
      <c r="R23" s="693"/>
      <c r="S23" s="693"/>
      <c r="T23" s="693"/>
      <c r="U23" s="694"/>
      <c r="V23" s="387"/>
    </row>
    <row r="24" spans="2:22" s="53" customFormat="1" x14ac:dyDescent="0.2"/>
    <row r="25" spans="2:22" s="53" customFormat="1" x14ac:dyDescent="0.2"/>
    <row r="26" spans="2:22" s="53" customFormat="1" x14ac:dyDescent="0.2"/>
    <row r="27" spans="2:22" s="53" customFormat="1" x14ac:dyDescent="0.2"/>
    <row r="28" spans="2:22" s="53" customFormat="1" x14ac:dyDescent="0.2"/>
    <row r="29" spans="2:22" s="53" customFormat="1" x14ac:dyDescent="0.2"/>
    <row r="30" spans="2:22" s="53" customFormat="1" x14ac:dyDescent="0.2"/>
    <row r="31" spans="2:22" s="53" customFormat="1" x14ac:dyDescent="0.2"/>
    <row r="32" spans="2: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2">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 ref="B1:B4"/>
    <mergeCell ref="C1:Q2"/>
    <mergeCell ref="R1:U1"/>
    <mergeCell ref="R2:U2"/>
    <mergeCell ref="C3:Q4"/>
    <mergeCell ref="R3:U3"/>
    <mergeCell ref="R4:U4"/>
    <mergeCell ref="E16:F16"/>
    <mergeCell ref="B18:U18"/>
    <mergeCell ref="B20:C20"/>
    <mergeCell ref="D20:U20"/>
    <mergeCell ref="B5:P5"/>
    <mergeCell ref="R5:T5"/>
    <mergeCell ref="C7:P7"/>
    <mergeCell ref="Q7:U8"/>
    <mergeCell ref="J8:P8"/>
  </mergeCells>
  <hyperlinks>
    <hyperlink ref="R5:T5" location="'Plan Acción 2024'!A1" display="Portada" xr:uid="{C680402A-8F5F-41C5-BDD6-A2EEF4B6BDF5}"/>
  </hyperlinks>
  <pageMargins left="1.1811023622047243" right="0.78740157480314965" top="1.1811023622047243" bottom="0.78740157480314965" header="0.78740157480314965" footer="0.78740157480314965"/>
  <pageSetup scale="36" fitToHeight="0" orientation="landscape" r:id="rId1"/>
  <headerFooter>
    <oddFooter>&amp;L&amp;G&amp;RPG01-PL01 V2
SECCIÓN C
Página &amp;P de &amp;N</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F7ED-4B42-47DE-B54C-D31DCE36A914}">
  <dimension ref="A1:AR119"/>
  <sheetViews>
    <sheetView view="pageBreakPreview" topLeftCell="H1" zoomScale="60" zoomScaleNormal="70" workbookViewId="0">
      <selection activeCell="W2" sqref="W2"/>
    </sheetView>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27.42578125" style="60" customWidth="1"/>
    <col min="8" max="8" width="26.85546875" style="60" customWidth="1"/>
    <col min="9" max="9" width="10.7109375" style="60" bestFit="1" customWidth="1"/>
    <col min="10" max="10" width="3.85546875" style="60" bestFit="1" customWidth="1"/>
    <col min="11" max="11" width="3.7109375" style="60" bestFit="1" customWidth="1"/>
    <col min="12" max="12" width="4.28515625" style="60" customWidth="1"/>
    <col min="13" max="13" width="12.42578125" style="60" customWidth="1"/>
    <col min="14" max="14" width="6.42578125" style="60" customWidth="1"/>
    <col min="15" max="15" width="4" style="60" bestFit="1" customWidth="1"/>
    <col min="16" max="16" width="3.5703125" style="60" bestFit="1" customWidth="1"/>
    <col min="17" max="17" width="10.42578125" style="60" customWidth="1"/>
    <col min="18" max="20" width="3.85546875" style="60" bestFit="1" customWidth="1"/>
    <col min="21" max="21" width="13" style="60" customWidth="1"/>
    <col min="22" max="44" width="11.42578125" style="53"/>
    <col min="45" max="16384" width="11.42578125" style="60"/>
  </cols>
  <sheetData>
    <row r="1" spans="1:21" s="52" customFormat="1" ht="54.75" customHeight="1" x14ac:dyDescent="0.25">
      <c r="B1" s="783" t="e" vm="1">
        <v>#VALUE!</v>
      </c>
      <c r="C1" s="786" t="s">
        <v>0</v>
      </c>
      <c r="D1" s="787"/>
      <c r="E1" s="787"/>
      <c r="F1" s="787"/>
      <c r="G1" s="787"/>
      <c r="H1" s="787"/>
      <c r="I1" s="787"/>
      <c r="J1" s="787"/>
      <c r="K1" s="787"/>
      <c r="L1" s="787"/>
      <c r="M1" s="787"/>
      <c r="N1" s="787"/>
      <c r="O1" s="787"/>
      <c r="P1" s="787"/>
      <c r="Q1" s="787"/>
      <c r="R1" s="790" t="s">
        <v>1115</v>
      </c>
      <c r="S1" s="791"/>
      <c r="T1" s="791"/>
      <c r="U1" s="792"/>
    </row>
    <row r="2" spans="1:21" s="52" customFormat="1" ht="54.75" customHeight="1" thickBot="1" x14ac:dyDescent="0.3">
      <c r="B2" s="784"/>
      <c r="C2" s="788"/>
      <c r="D2" s="789"/>
      <c r="E2" s="789"/>
      <c r="F2" s="789"/>
      <c r="G2" s="789"/>
      <c r="H2" s="789"/>
      <c r="I2" s="789"/>
      <c r="J2" s="789"/>
      <c r="K2" s="789"/>
      <c r="L2" s="789"/>
      <c r="M2" s="789"/>
      <c r="N2" s="789"/>
      <c r="O2" s="789"/>
      <c r="P2" s="789"/>
      <c r="Q2" s="789"/>
      <c r="R2" s="793" t="s">
        <v>835</v>
      </c>
      <c r="S2" s="627"/>
      <c r="T2" s="627"/>
      <c r="U2" s="628"/>
    </row>
    <row r="3" spans="1:21" s="52" customFormat="1" ht="54.75" customHeight="1" x14ac:dyDescent="0.25">
      <c r="B3" s="784"/>
      <c r="C3" s="794" t="s">
        <v>3</v>
      </c>
      <c r="D3" s="795"/>
      <c r="E3" s="795"/>
      <c r="F3" s="795"/>
      <c r="G3" s="795"/>
      <c r="H3" s="795"/>
      <c r="I3" s="795"/>
      <c r="J3" s="795"/>
      <c r="K3" s="795"/>
      <c r="L3" s="795"/>
      <c r="M3" s="795"/>
      <c r="N3" s="795"/>
      <c r="O3" s="795"/>
      <c r="P3" s="795"/>
      <c r="Q3" s="795"/>
      <c r="R3" s="836" t="s">
        <v>4</v>
      </c>
      <c r="S3" s="837"/>
      <c r="T3" s="837"/>
      <c r="U3" s="838"/>
    </row>
    <row r="4" spans="1:21" s="52" customFormat="1" ht="54.75" customHeight="1" x14ac:dyDescent="0.25">
      <c r="B4" s="785"/>
      <c r="C4" s="622"/>
      <c r="D4" s="623"/>
      <c r="E4" s="623"/>
      <c r="F4" s="623"/>
      <c r="G4" s="623"/>
      <c r="H4" s="623"/>
      <c r="I4" s="623"/>
      <c r="J4" s="623"/>
      <c r="K4" s="623"/>
      <c r="L4" s="623"/>
      <c r="M4" s="623"/>
      <c r="N4" s="623"/>
      <c r="O4" s="623"/>
      <c r="P4" s="623"/>
      <c r="Q4" s="623"/>
      <c r="R4" s="799" t="s">
        <v>5</v>
      </c>
      <c r="S4" s="800"/>
      <c r="T4" s="800"/>
      <c r="U4" s="801"/>
    </row>
    <row r="5" spans="1:21" s="53" customFormat="1" ht="35.25" customHeight="1" x14ac:dyDescent="0.25">
      <c r="B5" s="1120" t="s">
        <v>1116</v>
      </c>
      <c r="C5" s="1120"/>
      <c r="D5" s="1120"/>
      <c r="E5" s="1120"/>
      <c r="F5" s="1120"/>
      <c r="G5" s="1120"/>
      <c r="H5" s="1120"/>
      <c r="I5" s="1120"/>
      <c r="J5" s="1120"/>
      <c r="K5" s="1120"/>
      <c r="L5" s="1120"/>
      <c r="M5" s="1120"/>
      <c r="N5" s="1120"/>
      <c r="O5" s="1120"/>
      <c r="P5" s="1120"/>
      <c r="Q5" s="54"/>
      <c r="R5" s="969" t="s">
        <v>22</v>
      </c>
      <c r="S5" s="969"/>
      <c r="T5" s="969"/>
      <c r="U5" s="54"/>
    </row>
    <row r="6" spans="1:21" s="53" customFormat="1" ht="6" customHeight="1" thickBot="1" x14ac:dyDescent="0.25"/>
    <row r="7" spans="1:21" s="53" customFormat="1" ht="68.25" customHeight="1" thickBot="1" x14ac:dyDescent="0.25">
      <c r="B7" s="55" t="s">
        <v>435</v>
      </c>
      <c r="C7" s="1121" t="s">
        <v>1117</v>
      </c>
      <c r="D7" s="1122"/>
      <c r="E7" s="1122"/>
      <c r="F7" s="1122"/>
      <c r="G7" s="1122"/>
      <c r="H7" s="1122"/>
      <c r="I7" s="1122"/>
      <c r="J7" s="1122"/>
      <c r="K7" s="1122"/>
      <c r="L7" s="1122"/>
      <c r="M7" s="1122"/>
      <c r="N7" s="1122"/>
      <c r="O7" s="1122"/>
      <c r="P7" s="1123"/>
      <c r="Q7" s="973"/>
      <c r="R7" s="973"/>
      <c r="S7" s="973"/>
      <c r="T7" s="973"/>
      <c r="U7" s="973"/>
    </row>
    <row r="8" spans="1:21" s="53" customFormat="1" ht="25.5" customHeight="1" x14ac:dyDescent="0.2">
      <c r="J8" s="974" t="s">
        <v>437</v>
      </c>
      <c r="K8" s="974"/>
      <c r="L8" s="974"/>
      <c r="M8" s="974"/>
      <c r="N8" s="974"/>
      <c r="O8" s="974"/>
      <c r="P8" s="974"/>
      <c r="Q8" s="973"/>
      <c r="R8" s="973"/>
      <c r="S8" s="973"/>
      <c r="T8" s="973"/>
      <c r="U8" s="973"/>
    </row>
    <row r="9" spans="1:21" s="53" customFormat="1" ht="24" customHeight="1" x14ac:dyDescent="0.2">
      <c r="B9" s="56"/>
      <c r="C9" s="56"/>
      <c r="E9" s="974"/>
      <c r="F9" s="974"/>
      <c r="G9" s="974"/>
      <c r="H9" s="974"/>
      <c r="I9" s="85"/>
    </row>
    <row r="10" spans="1:21" s="53" customFormat="1" ht="27.75" customHeight="1" x14ac:dyDescent="0.2">
      <c r="B10" s="57"/>
      <c r="C10" s="57"/>
      <c r="Q10" s="1124" t="s">
        <v>1108</v>
      </c>
      <c r="R10" s="986"/>
      <c r="S10" s="986"/>
      <c r="T10" s="986"/>
      <c r="U10" s="986"/>
    </row>
    <row r="11" spans="1:21" s="53" customFormat="1" ht="27.75" customHeight="1" x14ac:dyDescent="0.2">
      <c r="B11" s="57"/>
      <c r="C11" s="57"/>
      <c r="Q11" s="986"/>
      <c r="R11" s="986"/>
      <c r="S11" s="986"/>
      <c r="T11" s="986"/>
      <c r="U11" s="986"/>
    </row>
    <row r="12" spans="1:21" s="53" customFormat="1" ht="24.75" customHeight="1" x14ac:dyDescent="0.2">
      <c r="E12" s="58" t="s">
        <v>791</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808" t="s">
        <v>440</v>
      </c>
      <c r="C14" s="814" t="s">
        <v>441</v>
      </c>
      <c r="D14" s="810" t="s">
        <v>442</v>
      </c>
      <c r="E14" s="1127" t="s">
        <v>443</v>
      </c>
      <c r="F14" s="910"/>
      <c r="G14" s="1130" t="s">
        <v>444</v>
      </c>
      <c r="H14" s="1130" t="s">
        <v>445</v>
      </c>
      <c r="I14" s="1075" t="s">
        <v>967</v>
      </c>
      <c r="J14" s="1125" t="s">
        <v>447</v>
      </c>
      <c r="K14" s="909"/>
      <c r="L14" s="909"/>
      <c r="M14" s="909"/>
      <c r="N14" s="909"/>
      <c r="O14" s="909"/>
      <c r="P14" s="909"/>
      <c r="Q14" s="909"/>
      <c r="R14" s="909"/>
      <c r="S14" s="909"/>
      <c r="T14" s="909"/>
      <c r="U14" s="910"/>
    </row>
    <row r="15" spans="1:21" ht="13.5" thickBot="1" x14ac:dyDescent="0.25">
      <c r="A15" s="59"/>
      <c r="B15" s="1054"/>
      <c r="C15" s="916"/>
      <c r="D15" s="1126"/>
      <c r="E15" s="1128"/>
      <c r="F15" s="1129"/>
      <c r="G15" s="1131"/>
      <c r="H15" s="1131"/>
      <c r="I15" s="1145"/>
      <c r="J15" s="546" t="s">
        <v>450</v>
      </c>
      <c r="K15" s="547" t="s">
        <v>451</v>
      </c>
      <c r="L15" s="547" t="s">
        <v>452</v>
      </c>
      <c r="M15" s="547" t="s">
        <v>453</v>
      </c>
      <c r="N15" s="547" t="s">
        <v>454</v>
      </c>
      <c r="O15" s="547" t="s">
        <v>455</v>
      </c>
      <c r="P15" s="547" t="s">
        <v>456</v>
      </c>
      <c r="Q15" s="547" t="s">
        <v>457</v>
      </c>
      <c r="R15" s="547" t="s">
        <v>458</v>
      </c>
      <c r="S15" s="547" t="s">
        <v>459</v>
      </c>
      <c r="T15" s="547" t="s">
        <v>460</v>
      </c>
      <c r="U15" s="541" t="s">
        <v>461</v>
      </c>
    </row>
    <row r="16" spans="1:21" ht="33" customHeight="1" x14ac:dyDescent="0.2">
      <c r="A16" s="59"/>
      <c r="B16" s="1079" t="s">
        <v>1118</v>
      </c>
      <c r="C16" s="1052" t="s">
        <v>750</v>
      </c>
      <c r="D16" s="1135" t="s">
        <v>1119</v>
      </c>
      <c r="E16" s="1138" t="s">
        <v>1120</v>
      </c>
      <c r="F16" s="1139"/>
      <c r="G16" s="34" t="s">
        <v>1121</v>
      </c>
      <c r="H16" s="33" t="s">
        <v>1122</v>
      </c>
      <c r="I16" s="542">
        <v>0.25</v>
      </c>
      <c r="J16" s="517"/>
      <c r="K16" s="543"/>
      <c r="L16" s="543"/>
      <c r="M16" s="544">
        <v>8.3299999999999999E-2</v>
      </c>
      <c r="N16" s="545"/>
      <c r="O16" s="545"/>
      <c r="P16" s="545"/>
      <c r="Q16" s="544">
        <v>8.3299999999999999E-2</v>
      </c>
      <c r="R16" s="545"/>
      <c r="S16" s="545"/>
      <c r="T16" s="545"/>
      <c r="U16" s="544">
        <v>8.3400000000000002E-2</v>
      </c>
    </row>
    <row r="17" spans="1:22" ht="49.5" customHeight="1" x14ac:dyDescent="0.2">
      <c r="A17" s="59"/>
      <c r="B17" s="1081"/>
      <c r="C17" s="1133"/>
      <c r="D17" s="1136"/>
      <c r="E17" s="823" t="s">
        <v>1123</v>
      </c>
      <c r="F17" s="824"/>
      <c r="G17" s="11" t="s">
        <v>1124</v>
      </c>
      <c r="H17" s="8" t="s">
        <v>1122</v>
      </c>
      <c r="I17" s="404">
        <v>0.25</v>
      </c>
      <c r="J17" s="380"/>
      <c r="K17" s="399"/>
      <c r="L17" s="399"/>
      <c r="M17" s="405">
        <v>8.3299999999999999E-2</v>
      </c>
      <c r="N17" s="406"/>
      <c r="O17" s="406"/>
      <c r="P17" s="406"/>
      <c r="Q17" s="405">
        <v>8.3299999999999999E-2</v>
      </c>
      <c r="R17" s="406"/>
      <c r="S17" s="406"/>
      <c r="T17" s="406"/>
      <c r="U17" s="405">
        <v>8.3400000000000002E-2</v>
      </c>
    </row>
    <row r="18" spans="1:22" ht="28.5" customHeight="1" x14ac:dyDescent="0.2">
      <c r="A18" s="59"/>
      <c r="B18" s="1081"/>
      <c r="C18" s="1133"/>
      <c r="D18" s="1136"/>
      <c r="E18" s="823" t="s">
        <v>1125</v>
      </c>
      <c r="F18" s="824"/>
      <c r="G18" s="11" t="s">
        <v>1126</v>
      </c>
      <c r="H18" s="8" t="s">
        <v>1122</v>
      </c>
      <c r="I18" s="404">
        <v>0.25</v>
      </c>
      <c r="J18" s="380"/>
      <c r="K18" s="399"/>
      <c r="L18" s="399"/>
      <c r="M18" s="405">
        <v>8.3299999999999999E-2</v>
      </c>
      <c r="N18" s="406"/>
      <c r="O18" s="406"/>
      <c r="P18" s="406"/>
      <c r="Q18" s="405">
        <v>8.3299999999999999E-2</v>
      </c>
      <c r="R18" s="406"/>
      <c r="S18" s="406"/>
      <c r="T18" s="406"/>
      <c r="U18" s="405">
        <v>8.3400000000000002E-2</v>
      </c>
    </row>
    <row r="19" spans="1:22" ht="61.5" customHeight="1" x14ac:dyDescent="0.2">
      <c r="A19" s="59"/>
      <c r="B19" s="1132"/>
      <c r="C19" s="1134"/>
      <c r="D19" s="1137"/>
      <c r="E19" s="823" t="s">
        <v>1127</v>
      </c>
      <c r="F19" s="824"/>
      <c r="G19" s="11" t="s">
        <v>1128</v>
      </c>
      <c r="H19" s="8" t="s">
        <v>1122</v>
      </c>
      <c r="I19" s="404">
        <v>0.25</v>
      </c>
      <c r="J19" s="400"/>
      <c r="K19" s="401"/>
      <c r="L19" s="401"/>
      <c r="M19" s="405">
        <v>8.3299999999999999E-2</v>
      </c>
      <c r="N19" s="406"/>
      <c r="O19" s="406"/>
      <c r="P19" s="406"/>
      <c r="Q19" s="405">
        <v>8.3299999999999999E-2</v>
      </c>
      <c r="R19" s="406"/>
      <c r="S19" s="406"/>
      <c r="T19" s="406"/>
      <c r="U19" s="405">
        <v>8.3400000000000002E-2</v>
      </c>
    </row>
    <row r="20" spans="1:22" s="53" customFormat="1" ht="24" customHeight="1" x14ac:dyDescent="0.2">
      <c r="B20" s="848" t="s">
        <v>487</v>
      </c>
      <c r="C20" s="865"/>
      <c r="D20" s="865"/>
      <c r="E20" s="865"/>
      <c r="F20" s="865"/>
      <c r="G20" s="865"/>
      <c r="H20" s="865"/>
      <c r="I20" s="402">
        <f>SUM(I16:I19)</f>
        <v>1</v>
      </c>
      <c r="J20" s="398">
        <f t="shared" ref="J20:U20" si="0">SUM(J16:J19)</f>
        <v>0</v>
      </c>
      <c r="K20" s="398">
        <f t="shared" si="0"/>
        <v>0</v>
      </c>
      <c r="L20" s="398">
        <f t="shared" si="0"/>
        <v>0</v>
      </c>
      <c r="M20" s="403">
        <f>SUM(M16:M19)</f>
        <v>0.3332</v>
      </c>
      <c r="N20" s="398">
        <f t="shared" si="0"/>
        <v>0</v>
      </c>
      <c r="O20" s="398">
        <f t="shared" si="0"/>
        <v>0</v>
      </c>
      <c r="P20" s="398">
        <f t="shared" si="0"/>
        <v>0</v>
      </c>
      <c r="Q20" s="403">
        <f t="shared" si="0"/>
        <v>0.3332</v>
      </c>
      <c r="R20" s="398">
        <f t="shared" si="0"/>
        <v>0</v>
      </c>
      <c r="S20" s="398">
        <f t="shared" si="0"/>
        <v>0</v>
      </c>
      <c r="T20" s="398">
        <f t="shared" si="0"/>
        <v>0</v>
      </c>
      <c r="U20" s="403">
        <f t="shared" si="0"/>
        <v>0.33360000000000001</v>
      </c>
    </row>
    <row r="21" spans="1:22" s="53" customFormat="1" x14ac:dyDescent="0.2">
      <c r="B21" s="1140" t="s">
        <v>488</v>
      </c>
      <c r="C21" s="1140"/>
      <c r="D21" s="1140"/>
      <c r="E21" s="1140"/>
      <c r="F21" s="1140"/>
      <c r="G21" s="1140"/>
      <c r="H21" s="1140"/>
      <c r="I21" s="1140"/>
      <c r="J21" s="1140"/>
      <c r="K21" s="1140"/>
      <c r="L21" s="1140"/>
      <c r="M21" s="1140"/>
      <c r="N21" s="1140"/>
      <c r="O21" s="1140"/>
      <c r="P21" s="1140"/>
      <c r="Q21" s="1140"/>
      <c r="R21" s="1140"/>
      <c r="S21" s="1140"/>
      <c r="T21" s="1140"/>
      <c r="U21" s="1140"/>
    </row>
    <row r="22" spans="1:22" s="53" customFormat="1" ht="13.5" thickBot="1" x14ac:dyDescent="0.25"/>
    <row r="23" spans="1:22" s="53" customFormat="1" ht="45.75" customHeight="1" x14ac:dyDescent="0.2">
      <c r="B23" s="829" t="s">
        <v>489</v>
      </c>
      <c r="C23" s="897"/>
      <c r="D23" s="1142">
        <v>46042</v>
      </c>
      <c r="E23" s="1143"/>
      <c r="F23" s="1143"/>
      <c r="G23" s="1143"/>
      <c r="H23" s="1143"/>
      <c r="I23" s="1143"/>
      <c r="J23" s="1143"/>
      <c r="K23" s="1143"/>
      <c r="L23" s="1143"/>
      <c r="M23" s="1143"/>
      <c r="N23" s="1143"/>
      <c r="O23" s="1143"/>
      <c r="P23" s="1143"/>
      <c r="Q23" s="1143"/>
      <c r="R23" s="1143"/>
      <c r="S23" s="1143"/>
      <c r="T23" s="1143"/>
      <c r="U23" s="1143"/>
      <c r="V23" s="1144"/>
    </row>
    <row r="24" spans="1:22" s="53" customFormat="1" ht="42.75" customHeight="1" thickBot="1" x14ac:dyDescent="0.25">
      <c r="B24" s="827" t="s">
        <v>490</v>
      </c>
      <c r="C24" s="886"/>
      <c r="D24" s="1085" t="s">
        <v>1129</v>
      </c>
      <c r="E24" s="1053"/>
      <c r="F24" s="1053"/>
      <c r="G24" s="1053"/>
      <c r="H24" s="1053"/>
      <c r="I24" s="1053"/>
      <c r="J24" s="1053"/>
      <c r="K24" s="1053"/>
      <c r="L24" s="1053"/>
      <c r="M24" s="1053"/>
      <c r="N24" s="1053"/>
      <c r="O24" s="1053"/>
      <c r="P24" s="1053"/>
      <c r="Q24" s="1053"/>
      <c r="R24" s="1053"/>
      <c r="S24" s="1053"/>
      <c r="T24" s="1053"/>
      <c r="U24" s="1053"/>
      <c r="V24" s="1141"/>
    </row>
    <row r="25" spans="1:22" s="53" customFormat="1" ht="38.25" customHeight="1" x14ac:dyDescent="0.2">
      <c r="B25" s="829" t="s">
        <v>492</v>
      </c>
      <c r="C25" s="897"/>
      <c r="D25" s="1056">
        <v>46042</v>
      </c>
      <c r="E25" s="1057"/>
      <c r="F25" s="1057"/>
      <c r="G25" s="1057"/>
      <c r="H25" s="1057"/>
      <c r="I25" s="1057"/>
      <c r="J25" s="1057"/>
      <c r="K25" s="1057"/>
      <c r="L25" s="1057"/>
      <c r="M25" s="1057"/>
      <c r="N25" s="1057"/>
      <c r="O25" s="1057"/>
      <c r="P25" s="1057"/>
      <c r="Q25" s="1057"/>
      <c r="R25" s="1057"/>
      <c r="S25" s="1057"/>
      <c r="T25" s="1057"/>
      <c r="U25" s="1057"/>
      <c r="V25" s="1058"/>
    </row>
    <row r="26" spans="1:22" s="53" customFormat="1" ht="45.75" customHeight="1" thickBot="1" x14ac:dyDescent="0.25">
      <c r="B26" s="827" t="s">
        <v>493</v>
      </c>
      <c r="C26" s="886"/>
      <c r="D26" s="692" t="s">
        <v>1130</v>
      </c>
      <c r="E26" s="693"/>
      <c r="F26" s="693"/>
      <c r="G26" s="693"/>
      <c r="H26" s="693"/>
      <c r="I26" s="693"/>
      <c r="J26" s="693"/>
      <c r="K26" s="693"/>
      <c r="L26" s="693"/>
      <c r="M26" s="693"/>
      <c r="N26" s="693"/>
      <c r="O26" s="693"/>
      <c r="P26" s="693"/>
      <c r="Q26" s="693"/>
      <c r="R26" s="693"/>
      <c r="S26" s="693"/>
      <c r="T26" s="693"/>
      <c r="U26" s="693"/>
      <c r="V26" s="694"/>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Q10:U11"/>
    <mergeCell ref="B14:B15"/>
    <mergeCell ref="E9:H9"/>
    <mergeCell ref="B1:B4"/>
    <mergeCell ref="C1:Q2"/>
    <mergeCell ref="R1:U1"/>
    <mergeCell ref="R2:U2"/>
    <mergeCell ref="C3:Q4"/>
    <mergeCell ref="R3:U3"/>
    <mergeCell ref="R4:U4"/>
    <mergeCell ref="B5:P5"/>
    <mergeCell ref="R5:T5"/>
    <mergeCell ref="C7:P7"/>
    <mergeCell ref="Q7:U8"/>
    <mergeCell ref="J8:P8"/>
    <mergeCell ref="I14:I15"/>
    <mergeCell ref="B26:C26"/>
    <mergeCell ref="D26:V26"/>
    <mergeCell ref="B16:B19"/>
    <mergeCell ref="C16:C19"/>
    <mergeCell ref="D16:D19"/>
    <mergeCell ref="E16:F16"/>
    <mergeCell ref="E17:F17"/>
    <mergeCell ref="E18:F18"/>
    <mergeCell ref="E19:F19"/>
    <mergeCell ref="B20:H20"/>
    <mergeCell ref="B21:U21"/>
    <mergeCell ref="B23:C23"/>
    <mergeCell ref="D24:V24"/>
    <mergeCell ref="B24:C24"/>
    <mergeCell ref="D23:V23"/>
    <mergeCell ref="J14:U14"/>
    <mergeCell ref="B25:C25"/>
    <mergeCell ref="D25:V25"/>
    <mergeCell ref="C14:C15"/>
    <mergeCell ref="D14:D15"/>
    <mergeCell ref="E14:F15"/>
    <mergeCell ref="G14:G15"/>
    <mergeCell ref="H14:H15"/>
  </mergeCells>
  <hyperlinks>
    <hyperlink ref="R5:T5" location="'Plan Acción 2024'!A1" display="Portada" xr:uid="{FC807E79-7068-468E-B370-4764CC3E583F}"/>
  </hyperlinks>
  <pageMargins left="0.7" right="0.7" top="0.75" bottom="0.75" header="0.3" footer="0.3"/>
  <pageSetup paperSize="9" scale="3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3FA2-F88B-4887-B99B-4D2B240F2F4B}">
  <dimension ref="B1:AG51"/>
  <sheetViews>
    <sheetView view="pageBreakPreview" topLeftCell="N1" zoomScale="70" zoomScaleNormal="70" zoomScaleSheetLayoutView="70" workbookViewId="0">
      <selection activeCell="W3" sqref="W3"/>
    </sheetView>
  </sheetViews>
  <sheetFormatPr baseColWidth="10" defaultColWidth="11.28515625" defaultRowHeight="15" x14ac:dyDescent="0.25"/>
  <cols>
    <col min="1" max="1" width="5.140625" style="76" customWidth="1"/>
    <col min="2" max="2" width="14.28515625" style="76" bestFit="1" customWidth="1"/>
    <col min="3" max="3" width="17.85546875" style="76" bestFit="1" customWidth="1"/>
    <col min="4" max="4" width="30.42578125" style="76" customWidth="1"/>
    <col min="5" max="5" width="36.28515625" style="76" bestFit="1" customWidth="1"/>
    <col min="6" max="6" width="36.42578125" style="76" customWidth="1"/>
    <col min="7" max="7" width="21" style="76" customWidth="1"/>
    <col min="8" max="8" width="29.7109375" style="235" customWidth="1"/>
    <col min="9" max="9" width="28.85546875" style="235" customWidth="1"/>
    <col min="10" max="10" width="21.28515625" style="235" customWidth="1"/>
    <col min="11" max="11" width="37.140625" style="235" customWidth="1"/>
    <col min="12" max="12" width="15.7109375" style="76" customWidth="1"/>
    <col min="13" max="13" width="50.7109375" style="76" customWidth="1"/>
    <col min="14" max="14" width="18.5703125" style="76" customWidth="1"/>
    <col min="15" max="15" width="14" style="76" bestFit="1" customWidth="1"/>
    <col min="16" max="16" width="17.28515625" style="76" customWidth="1"/>
    <col min="17" max="17" width="18.28515625" style="76" customWidth="1"/>
    <col min="18" max="18" width="17.28515625" style="76" customWidth="1"/>
    <col min="19" max="19" width="14.85546875" style="76" bestFit="1" customWidth="1"/>
    <col min="20" max="22" width="15.28515625" style="76" bestFit="1" customWidth="1"/>
    <col min="23" max="23" width="14.28515625" style="76" bestFit="1" customWidth="1"/>
    <col min="24" max="24" width="11.28515625" style="76"/>
    <col min="25" max="25" width="14.7109375" style="76" bestFit="1" customWidth="1"/>
    <col min="26" max="26" width="11.28515625" style="76"/>
    <col min="27" max="27" width="14.7109375" style="76" bestFit="1" customWidth="1"/>
    <col min="28" max="16384" width="11.28515625" style="76"/>
  </cols>
  <sheetData>
    <row r="1" spans="2:33" s="52" customFormat="1" ht="65.25" customHeight="1" x14ac:dyDescent="0.25">
      <c r="B1" s="783" t="e" vm="2">
        <v>#VALUE!</v>
      </c>
      <c r="C1" s="1100"/>
      <c r="D1" s="206"/>
      <c r="E1" s="786" t="s">
        <v>0</v>
      </c>
      <c r="F1" s="787"/>
      <c r="G1" s="787"/>
      <c r="H1" s="787"/>
      <c r="I1" s="787"/>
      <c r="J1" s="787"/>
      <c r="K1" s="787"/>
      <c r="L1" s="787"/>
      <c r="M1" s="787"/>
      <c r="N1" s="787"/>
      <c r="O1" s="787"/>
      <c r="P1" s="787"/>
      <c r="Q1" s="787"/>
      <c r="R1" s="787"/>
      <c r="S1" s="790" t="s">
        <v>1131</v>
      </c>
      <c r="T1" s="791"/>
      <c r="U1" s="791"/>
      <c r="V1" s="792"/>
    </row>
    <row r="2" spans="2:33" s="52" customFormat="1" ht="37.5" customHeight="1" thickBot="1" x14ac:dyDescent="0.3">
      <c r="B2" s="784"/>
      <c r="C2" s="1102"/>
      <c r="D2" s="207"/>
      <c r="E2" s="788"/>
      <c r="F2" s="789"/>
      <c r="G2" s="789"/>
      <c r="H2" s="789"/>
      <c r="I2" s="789"/>
      <c r="J2" s="789"/>
      <c r="K2" s="789"/>
      <c r="L2" s="789"/>
      <c r="M2" s="789"/>
      <c r="N2" s="789"/>
      <c r="O2" s="789"/>
      <c r="P2" s="789"/>
      <c r="Q2" s="789"/>
      <c r="R2" s="789"/>
      <c r="S2" s="793" t="s">
        <v>787</v>
      </c>
      <c r="T2" s="627"/>
      <c r="U2" s="627"/>
      <c r="V2" s="628"/>
    </row>
    <row r="3" spans="2:33" s="52" customFormat="1" ht="61.5" customHeight="1" x14ac:dyDescent="0.25">
      <c r="B3" s="784"/>
      <c r="C3" s="1102"/>
      <c r="D3" s="207"/>
      <c r="E3" s="794" t="s">
        <v>3</v>
      </c>
      <c r="F3" s="795"/>
      <c r="G3" s="795"/>
      <c r="H3" s="795"/>
      <c r="I3" s="795"/>
      <c r="J3" s="795"/>
      <c r="K3" s="795"/>
      <c r="L3" s="795"/>
      <c r="M3" s="795"/>
      <c r="N3" s="795"/>
      <c r="O3" s="795"/>
      <c r="P3" s="795"/>
      <c r="Q3" s="795"/>
      <c r="R3" s="795"/>
      <c r="S3" s="836" t="s">
        <v>4</v>
      </c>
      <c r="T3" s="837"/>
      <c r="U3" s="837"/>
      <c r="V3" s="838"/>
    </row>
    <row r="4" spans="2:33" s="52" customFormat="1" ht="21" customHeight="1" x14ac:dyDescent="0.25">
      <c r="B4" s="785"/>
      <c r="C4" s="1104"/>
      <c r="D4" s="208"/>
      <c r="E4" s="622"/>
      <c r="F4" s="623"/>
      <c r="G4" s="623"/>
      <c r="H4" s="623"/>
      <c r="I4" s="623"/>
      <c r="J4" s="623"/>
      <c r="K4" s="623"/>
      <c r="L4" s="623"/>
      <c r="M4" s="623"/>
      <c r="N4" s="623"/>
      <c r="O4" s="623"/>
      <c r="P4" s="623"/>
      <c r="Q4" s="623"/>
      <c r="R4" s="623"/>
      <c r="S4" s="799" t="s">
        <v>5</v>
      </c>
      <c r="T4" s="800"/>
      <c r="U4" s="800"/>
      <c r="V4" s="801"/>
    </row>
    <row r="5" spans="2:33" s="53" customFormat="1" ht="35.25" customHeight="1" x14ac:dyDescent="0.25">
      <c r="B5" s="1149" t="s">
        <v>318</v>
      </c>
      <c r="C5" s="1149"/>
      <c r="D5" s="1149"/>
      <c r="E5" s="1149"/>
      <c r="F5" s="1149"/>
      <c r="G5" s="1149"/>
      <c r="H5" s="1149"/>
      <c r="I5" s="1149"/>
      <c r="J5" s="1149"/>
      <c r="K5" s="1149"/>
      <c r="L5" s="1149"/>
      <c r="M5" s="1149"/>
      <c r="N5" s="1149"/>
      <c r="O5" s="1149"/>
      <c r="P5" s="1149"/>
      <c r="Q5" s="1149"/>
      <c r="R5" s="54"/>
      <c r="S5" s="969" t="s">
        <v>22</v>
      </c>
      <c r="T5" s="969"/>
      <c r="U5" s="969"/>
      <c r="V5" s="54"/>
    </row>
    <row r="6" spans="2:33" s="53" customFormat="1" ht="6" customHeight="1" thickBot="1" x14ac:dyDescent="0.25">
      <c r="B6" s="176"/>
      <c r="C6" s="176"/>
      <c r="D6" s="176"/>
      <c r="E6" s="176"/>
      <c r="F6" s="176"/>
      <c r="G6" s="176"/>
      <c r="H6" s="176"/>
      <c r="I6" s="176"/>
      <c r="J6" s="176"/>
      <c r="K6" s="176"/>
      <c r="L6" s="176"/>
      <c r="M6" s="176"/>
      <c r="N6" s="176"/>
      <c r="O6" s="176"/>
      <c r="P6" s="176"/>
      <c r="Q6" s="176"/>
    </row>
    <row r="7" spans="2:33" s="53" customFormat="1" ht="68.25" customHeight="1" thickBot="1" x14ac:dyDescent="0.25">
      <c r="B7" s="1150" t="s">
        <v>435</v>
      </c>
      <c r="C7" s="1151"/>
      <c r="D7" s="835" t="s">
        <v>1132</v>
      </c>
      <c r="E7" s="804"/>
      <c r="F7" s="804"/>
      <c r="G7" s="804"/>
      <c r="H7" s="804"/>
      <c r="I7" s="804"/>
      <c r="J7" s="804"/>
      <c r="K7" s="804"/>
      <c r="L7" s="804"/>
      <c r="M7" s="804"/>
      <c r="N7" s="804"/>
      <c r="O7" s="804"/>
      <c r="P7" s="804"/>
      <c r="Q7" s="805"/>
      <c r="R7" s="973"/>
      <c r="S7" s="973"/>
      <c r="T7" s="973"/>
      <c r="U7" s="973"/>
      <c r="V7" s="973"/>
    </row>
    <row r="8" spans="2:33" s="53" customFormat="1" ht="25.5" customHeight="1" x14ac:dyDescent="0.25">
      <c r="K8" s="1152" t="s">
        <v>437</v>
      </c>
      <c r="L8" s="1152"/>
      <c r="M8" s="1152"/>
      <c r="N8" s="1152"/>
      <c r="O8" s="1152"/>
      <c r="P8" s="1152"/>
      <c r="Q8" s="1152"/>
      <c r="R8" s="973"/>
      <c r="S8" s="973"/>
      <c r="T8" s="973"/>
      <c r="U8" s="973"/>
      <c r="V8" s="973"/>
    </row>
    <row r="9" spans="2:33" s="53" customFormat="1" ht="24" customHeight="1" x14ac:dyDescent="0.2">
      <c r="B9" s="56"/>
      <c r="C9" s="56"/>
      <c r="D9" s="56"/>
      <c r="E9" s="56"/>
      <c r="G9" s="974"/>
      <c r="H9" s="974"/>
      <c r="I9" s="974"/>
      <c r="J9" s="974"/>
    </row>
    <row r="10" spans="2:33" s="53" customFormat="1" ht="27.75" customHeight="1" x14ac:dyDescent="0.25">
      <c r="B10" s="57"/>
      <c r="C10" s="57"/>
      <c r="D10" s="57"/>
      <c r="E10" s="57"/>
      <c r="R10" s="76"/>
      <c r="S10" s="76"/>
      <c r="T10" s="76"/>
      <c r="U10" s="76"/>
      <c r="V10" s="76"/>
    </row>
    <row r="11" spans="2:33" s="209" customFormat="1" ht="21" thickBot="1" x14ac:dyDescent="0.35">
      <c r="B11" s="1146"/>
      <c r="C11" s="1146"/>
      <c r="D11" s="1146"/>
      <c r="E11" s="1146"/>
      <c r="F11" s="1146"/>
      <c r="G11" s="1146"/>
      <c r="H11" s="1146"/>
      <c r="I11" s="1146"/>
      <c r="J11" s="1146"/>
      <c r="K11" s="1146"/>
      <c r="L11" s="1146"/>
      <c r="M11" s="1146"/>
      <c r="N11" s="1146"/>
      <c r="O11" s="1146"/>
      <c r="P11" s="73"/>
      <c r="Q11" s="210"/>
      <c r="R11" s="210"/>
      <c r="S11" s="210"/>
      <c r="T11" s="210"/>
      <c r="U11" s="210"/>
      <c r="V11" s="210"/>
      <c r="W11" s="210"/>
    </row>
    <row r="12" spans="2:33" s="209" customFormat="1" ht="15.75" thickBot="1" x14ac:dyDescent="0.3">
      <c r="B12" s="1147" t="s">
        <v>1133</v>
      </c>
      <c r="C12" s="1148"/>
      <c r="D12" s="1148"/>
      <c r="E12" s="1148"/>
      <c r="F12" s="1148"/>
      <c r="G12" s="1148"/>
      <c r="H12" s="1148"/>
      <c r="I12" s="1148"/>
      <c r="J12" s="1148"/>
      <c r="K12" s="1148"/>
      <c r="L12" s="1148"/>
      <c r="M12" s="1148"/>
      <c r="N12" s="1148"/>
      <c r="O12" s="1148"/>
      <c r="P12" s="1148"/>
      <c r="Q12" s="1148"/>
      <c r="R12" s="1148"/>
      <c r="S12" s="1148"/>
      <c r="T12" s="1148"/>
      <c r="U12" s="1148"/>
      <c r="V12" s="1148"/>
      <c r="W12" s="211"/>
      <c r="X12" s="1153" t="s">
        <v>1134</v>
      </c>
      <c r="Y12" s="1154"/>
      <c r="Z12" s="1154"/>
      <c r="AA12" s="1154"/>
      <c r="AB12" s="1154"/>
      <c r="AC12" s="1154"/>
      <c r="AD12" s="1154"/>
      <c r="AE12" s="1154"/>
      <c r="AF12" s="1154"/>
      <c r="AG12" s="1155"/>
    </row>
    <row r="13" spans="2:33" s="212" customFormat="1" ht="33.75" customHeight="1" thickBot="1" x14ac:dyDescent="0.3">
      <c r="B13" s="1156" t="s">
        <v>968</v>
      </c>
      <c r="C13" s="1158" t="s">
        <v>1135</v>
      </c>
      <c r="D13" s="1158" t="s">
        <v>441</v>
      </c>
      <c r="E13" s="1160" t="s">
        <v>1136</v>
      </c>
      <c r="F13" s="1160" t="s">
        <v>1137</v>
      </c>
      <c r="G13" s="1158" t="s">
        <v>1138</v>
      </c>
      <c r="H13" s="1158" t="s">
        <v>1139</v>
      </c>
      <c r="I13" s="1158" t="s">
        <v>1140</v>
      </c>
      <c r="J13" s="1158" t="s">
        <v>1141</v>
      </c>
      <c r="K13" s="1158" t="s">
        <v>1142</v>
      </c>
      <c r="L13" s="1160" t="s">
        <v>1143</v>
      </c>
      <c r="M13" s="1160" t="s">
        <v>442</v>
      </c>
      <c r="N13" s="1160" t="s">
        <v>1144</v>
      </c>
      <c r="O13" s="1160" t="s">
        <v>1145</v>
      </c>
      <c r="P13" s="1179" t="s">
        <v>1146</v>
      </c>
      <c r="Q13" s="1160" t="s">
        <v>1147</v>
      </c>
      <c r="R13" s="1166" t="s">
        <v>1148</v>
      </c>
      <c r="S13" s="1162" t="s">
        <v>447</v>
      </c>
      <c r="T13" s="1163"/>
      <c r="U13" s="1163"/>
      <c r="V13" s="1163"/>
      <c r="W13" s="1172" t="s">
        <v>1149</v>
      </c>
      <c r="X13" s="1174" t="s">
        <v>1150</v>
      </c>
      <c r="Y13" s="1175"/>
      <c r="Z13" s="1176" t="s">
        <v>1151</v>
      </c>
      <c r="AA13" s="1175"/>
      <c r="AB13" s="1176" t="s">
        <v>1152</v>
      </c>
      <c r="AC13" s="1175"/>
      <c r="AD13" s="1176" t="s">
        <v>1153</v>
      </c>
      <c r="AE13" s="1175"/>
      <c r="AF13" s="1177" t="s">
        <v>1154</v>
      </c>
      <c r="AG13" s="1164" t="s">
        <v>1155</v>
      </c>
    </row>
    <row r="14" spans="2:33" s="212" customFormat="1" ht="41.25" customHeight="1" thickBot="1" x14ac:dyDescent="0.3">
      <c r="B14" s="1157"/>
      <c r="C14" s="1159"/>
      <c r="D14" s="1159"/>
      <c r="E14" s="1161"/>
      <c r="F14" s="1161"/>
      <c r="G14" s="1159"/>
      <c r="H14" s="1159"/>
      <c r="I14" s="1159"/>
      <c r="J14" s="1159"/>
      <c r="K14" s="1159"/>
      <c r="L14" s="1161"/>
      <c r="M14" s="1161"/>
      <c r="N14" s="1161"/>
      <c r="O14" s="1161"/>
      <c r="P14" s="1180"/>
      <c r="Q14" s="1161"/>
      <c r="R14" s="1167"/>
      <c r="S14" s="214" t="s">
        <v>1150</v>
      </c>
      <c r="T14" s="213" t="s">
        <v>1151</v>
      </c>
      <c r="U14" s="213" t="s">
        <v>1152</v>
      </c>
      <c r="V14" s="215" t="s">
        <v>1153</v>
      </c>
      <c r="W14" s="1173"/>
      <c r="X14" s="446" t="s">
        <v>1156</v>
      </c>
      <c r="Y14" s="421" t="s">
        <v>1157</v>
      </c>
      <c r="Z14" s="420" t="s">
        <v>1156</v>
      </c>
      <c r="AA14" s="421" t="s">
        <v>1157</v>
      </c>
      <c r="AB14" s="420" t="s">
        <v>1156</v>
      </c>
      <c r="AC14" s="421" t="s">
        <v>1157</v>
      </c>
      <c r="AD14" s="420" t="s">
        <v>1156</v>
      </c>
      <c r="AE14" s="421" t="s">
        <v>1157</v>
      </c>
      <c r="AF14" s="1178"/>
      <c r="AG14" s="1165"/>
    </row>
    <row r="15" spans="2:33" ht="132" x14ac:dyDescent="0.25">
      <c r="B15" s="422">
        <v>1</v>
      </c>
      <c r="C15" s="423" t="s">
        <v>1158</v>
      </c>
      <c r="D15" s="423" t="s">
        <v>1159</v>
      </c>
      <c r="E15" s="424" t="s">
        <v>1160</v>
      </c>
      <c r="F15" s="423" t="s">
        <v>1161</v>
      </c>
      <c r="G15" s="423">
        <v>8148</v>
      </c>
      <c r="H15" s="218" t="s">
        <v>1162</v>
      </c>
      <c r="I15" s="218" t="s">
        <v>1163</v>
      </c>
      <c r="J15" s="218" t="s">
        <v>1164</v>
      </c>
      <c r="K15" s="216" t="s">
        <v>1165</v>
      </c>
      <c r="L15" s="217" t="s">
        <v>1166</v>
      </c>
      <c r="M15" s="218" t="s">
        <v>1167</v>
      </c>
      <c r="N15" s="216">
        <v>1</v>
      </c>
      <c r="O15" s="218" t="s">
        <v>1168</v>
      </c>
      <c r="P15" s="219" t="s">
        <v>1169</v>
      </c>
      <c r="Q15" s="220">
        <v>46143</v>
      </c>
      <c r="R15" s="591">
        <v>46326</v>
      </c>
      <c r="S15" s="226">
        <v>0</v>
      </c>
      <c r="T15" s="233">
        <v>0</v>
      </c>
      <c r="U15" s="223">
        <v>1</v>
      </c>
      <c r="V15" s="222">
        <v>0</v>
      </c>
      <c r="W15" s="447">
        <f>SUM(S15:V15)</f>
        <v>1</v>
      </c>
      <c r="X15" s="226"/>
      <c r="Y15" s="442"/>
      <c r="Z15" s="233"/>
      <c r="AA15" s="442" t="e">
        <f>Z15/T15</f>
        <v>#DIV/0!</v>
      </c>
      <c r="AB15" s="223"/>
      <c r="AC15" s="442">
        <f>AB15/U15</f>
        <v>0</v>
      </c>
      <c r="AD15" s="222"/>
      <c r="AE15" s="442" t="e">
        <f>AD15/V15</f>
        <v>#DIV/0!</v>
      </c>
      <c r="AF15" s="443">
        <f>X15+Z15+AB15+AD15</f>
        <v>0</v>
      </c>
      <c r="AG15" s="548">
        <f>AF15/W15</f>
        <v>0</v>
      </c>
    </row>
    <row r="16" spans="2:33" ht="72" x14ac:dyDescent="0.25">
      <c r="B16" s="221">
        <v>2</v>
      </c>
      <c r="C16" s="222" t="s">
        <v>1170</v>
      </c>
      <c r="D16" s="222" t="s">
        <v>1171</v>
      </c>
      <c r="E16" s="425" t="s">
        <v>1172</v>
      </c>
      <c r="F16" s="222" t="s">
        <v>1161</v>
      </c>
      <c r="G16" s="222">
        <v>8090</v>
      </c>
      <c r="H16" s="230" t="s">
        <v>1173</v>
      </c>
      <c r="I16" s="230" t="s">
        <v>1174</v>
      </c>
      <c r="J16" s="230" t="s">
        <v>1175</v>
      </c>
      <c r="K16" s="234" t="s">
        <v>1176</v>
      </c>
      <c r="L16" s="223" t="s">
        <v>1166</v>
      </c>
      <c r="M16" s="230" t="s">
        <v>1177</v>
      </c>
      <c r="N16" s="234">
        <v>4</v>
      </c>
      <c r="O16" s="230" t="s">
        <v>1178</v>
      </c>
      <c r="P16" s="224" t="s">
        <v>1179</v>
      </c>
      <c r="Q16" s="426">
        <v>46023</v>
      </c>
      <c r="R16" s="592">
        <v>46387</v>
      </c>
      <c r="S16" s="226">
        <v>1</v>
      </c>
      <c r="T16" s="233">
        <v>1</v>
      </c>
      <c r="U16" s="223">
        <v>1</v>
      </c>
      <c r="V16" s="222">
        <v>1</v>
      </c>
      <c r="W16" s="447">
        <f t="shared" ref="W16:W17" si="0">SUM(S16:V16)</f>
        <v>4</v>
      </c>
      <c r="X16" s="226"/>
      <c r="Y16" s="442">
        <f t="shared" ref="Y16:Y45" si="1">X16/S16</f>
        <v>0</v>
      </c>
      <c r="Z16" s="233"/>
      <c r="AA16" s="442">
        <f t="shared" ref="AA16:AA41" si="2">Z16/T16</f>
        <v>0</v>
      </c>
      <c r="AB16" s="223"/>
      <c r="AC16" s="442">
        <f t="shared" ref="AC16:AC41" si="3">AB16/U16</f>
        <v>0</v>
      </c>
      <c r="AD16" s="222"/>
      <c r="AE16" s="442">
        <f t="shared" ref="AE16:AE41" si="4">AD16/V16</f>
        <v>0</v>
      </c>
      <c r="AF16" s="443">
        <f t="shared" ref="AF16:AF41" si="5">X16+Z16+AB16+AD16</f>
        <v>0</v>
      </c>
      <c r="AG16" s="548">
        <f t="shared" ref="AG16:AG45" si="6">AF16/W16</f>
        <v>0</v>
      </c>
    </row>
    <row r="17" spans="2:33" ht="74.25" customHeight="1" x14ac:dyDescent="0.25">
      <c r="B17" s="221">
        <v>3</v>
      </c>
      <c r="C17" s="222" t="s">
        <v>1170</v>
      </c>
      <c r="D17" s="230" t="s">
        <v>1171</v>
      </c>
      <c r="E17" s="427" t="s">
        <v>1180</v>
      </c>
      <c r="F17" s="222" t="s">
        <v>1161</v>
      </c>
      <c r="G17" s="230">
        <v>8090</v>
      </c>
      <c r="H17" s="222" t="s">
        <v>1181</v>
      </c>
      <c r="I17" s="230" t="s">
        <v>1174</v>
      </c>
      <c r="J17" s="230" t="s">
        <v>1182</v>
      </c>
      <c r="K17" s="222" t="s">
        <v>1183</v>
      </c>
      <c r="L17" s="223" t="s">
        <v>1166</v>
      </c>
      <c r="M17" s="222" t="s">
        <v>1184</v>
      </c>
      <c r="N17" s="222">
        <v>2</v>
      </c>
      <c r="O17" s="222" t="s">
        <v>1185</v>
      </c>
      <c r="P17" s="224" t="s">
        <v>1179</v>
      </c>
      <c r="Q17" s="225">
        <v>46023</v>
      </c>
      <c r="R17" s="593">
        <v>46387</v>
      </c>
      <c r="S17" s="226">
        <v>0</v>
      </c>
      <c r="T17" s="222">
        <v>1</v>
      </c>
      <c r="U17" s="222">
        <v>0</v>
      </c>
      <c r="V17" s="222">
        <v>1</v>
      </c>
      <c r="W17" s="447">
        <f t="shared" si="0"/>
        <v>2</v>
      </c>
      <c r="X17" s="226"/>
      <c r="Y17" s="442" t="e">
        <f t="shared" si="1"/>
        <v>#DIV/0!</v>
      </c>
      <c r="Z17" s="222"/>
      <c r="AA17" s="442">
        <f t="shared" si="2"/>
        <v>0</v>
      </c>
      <c r="AB17" s="222"/>
      <c r="AC17" s="442" t="e">
        <f t="shared" si="3"/>
        <v>#DIV/0!</v>
      </c>
      <c r="AD17" s="222"/>
      <c r="AE17" s="442">
        <f t="shared" si="4"/>
        <v>0</v>
      </c>
      <c r="AF17" s="443">
        <f t="shared" si="5"/>
        <v>0</v>
      </c>
      <c r="AG17" s="548">
        <f t="shared" si="6"/>
        <v>0</v>
      </c>
    </row>
    <row r="18" spans="2:33" ht="96" x14ac:dyDescent="0.25">
      <c r="B18" s="221">
        <v>4</v>
      </c>
      <c r="C18" s="222" t="s">
        <v>1186</v>
      </c>
      <c r="D18" s="230" t="s">
        <v>1187</v>
      </c>
      <c r="E18" s="427" t="s">
        <v>1188</v>
      </c>
      <c r="F18" s="222" t="s">
        <v>1189</v>
      </c>
      <c r="G18" s="230">
        <v>8085</v>
      </c>
      <c r="H18" s="222" t="s">
        <v>1190</v>
      </c>
      <c r="I18" s="230" t="s">
        <v>1191</v>
      </c>
      <c r="J18" s="230" t="s">
        <v>1182</v>
      </c>
      <c r="K18" s="222" t="s">
        <v>1192</v>
      </c>
      <c r="L18" s="223" t="s">
        <v>1193</v>
      </c>
      <c r="M18" s="228" t="s">
        <v>1194</v>
      </c>
      <c r="N18" s="227">
        <v>1</v>
      </c>
      <c r="O18" s="228" t="s">
        <v>1195</v>
      </c>
      <c r="P18" s="224" t="s">
        <v>1196</v>
      </c>
      <c r="Q18" s="225">
        <v>46076</v>
      </c>
      <c r="R18" s="593">
        <v>46384</v>
      </c>
      <c r="S18" s="229">
        <v>1</v>
      </c>
      <c r="T18" s="227">
        <v>1</v>
      </c>
      <c r="U18" s="227">
        <v>1</v>
      </c>
      <c r="V18" s="227">
        <v>1</v>
      </c>
      <c r="W18" s="448">
        <f>AVERAGE(S18:V18)</f>
        <v>1</v>
      </c>
      <c r="X18" s="229"/>
      <c r="Y18" s="442">
        <f t="shared" si="1"/>
        <v>0</v>
      </c>
      <c r="Z18" s="227"/>
      <c r="AA18" s="442">
        <f t="shared" si="2"/>
        <v>0</v>
      </c>
      <c r="AB18" s="227"/>
      <c r="AC18" s="442">
        <f t="shared" si="3"/>
        <v>0</v>
      </c>
      <c r="AD18" s="227"/>
      <c r="AE18" s="442">
        <f t="shared" si="4"/>
        <v>0</v>
      </c>
      <c r="AF18" s="444">
        <f>(X18+Z18+AB18+AD18)/4</f>
        <v>0</v>
      </c>
      <c r="AG18" s="548">
        <f t="shared" si="6"/>
        <v>0</v>
      </c>
    </row>
    <row r="19" spans="2:33" ht="96" x14ac:dyDescent="0.25">
      <c r="B19" s="221">
        <v>5</v>
      </c>
      <c r="C19" s="222" t="s">
        <v>1186</v>
      </c>
      <c r="D19" s="230" t="s">
        <v>1187</v>
      </c>
      <c r="E19" s="427" t="s">
        <v>1197</v>
      </c>
      <c r="F19" s="222" t="s">
        <v>1198</v>
      </c>
      <c r="G19" s="230">
        <v>8085</v>
      </c>
      <c r="H19" s="230" t="s">
        <v>1190</v>
      </c>
      <c r="I19" s="230" t="s">
        <v>1174</v>
      </c>
      <c r="J19" s="230" t="s">
        <v>1199</v>
      </c>
      <c r="K19" s="222" t="s">
        <v>1200</v>
      </c>
      <c r="L19" s="223" t="s">
        <v>1193</v>
      </c>
      <c r="M19" s="230" t="s">
        <v>1201</v>
      </c>
      <c r="N19" s="227">
        <v>1</v>
      </c>
      <c r="O19" s="230" t="s">
        <v>1202</v>
      </c>
      <c r="P19" s="224" t="s">
        <v>1196</v>
      </c>
      <c r="Q19" s="225">
        <v>46076</v>
      </c>
      <c r="R19" s="593">
        <v>46384</v>
      </c>
      <c r="S19" s="229">
        <v>1</v>
      </c>
      <c r="T19" s="227">
        <v>1</v>
      </c>
      <c r="U19" s="227">
        <v>1</v>
      </c>
      <c r="V19" s="227">
        <v>1</v>
      </c>
      <c r="W19" s="448">
        <f t="shared" ref="W19:W20" si="7">AVERAGE(S19:V19)</f>
        <v>1</v>
      </c>
      <c r="X19" s="229"/>
      <c r="Y19" s="442">
        <f t="shared" si="1"/>
        <v>0</v>
      </c>
      <c r="Z19" s="227"/>
      <c r="AA19" s="442">
        <f t="shared" si="2"/>
        <v>0</v>
      </c>
      <c r="AB19" s="227"/>
      <c r="AC19" s="442">
        <f t="shared" si="3"/>
        <v>0</v>
      </c>
      <c r="AD19" s="227"/>
      <c r="AE19" s="442">
        <f t="shared" si="4"/>
        <v>0</v>
      </c>
      <c r="AF19" s="444">
        <f>(X19+Z19+AB19+AD19)/4</f>
        <v>0</v>
      </c>
      <c r="AG19" s="548">
        <f t="shared" si="6"/>
        <v>0</v>
      </c>
    </row>
    <row r="20" spans="2:33" ht="96" x14ac:dyDescent="0.25">
      <c r="B20" s="221">
        <v>6</v>
      </c>
      <c r="C20" s="222" t="s">
        <v>1186</v>
      </c>
      <c r="D20" s="230" t="s">
        <v>1187</v>
      </c>
      <c r="E20" s="428" t="s">
        <v>1203</v>
      </c>
      <c r="F20" s="222" t="s">
        <v>1198</v>
      </c>
      <c r="G20" s="230">
        <v>8085</v>
      </c>
      <c r="H20" s="230" t="s">
        <v>1190</v>
      </c>
      <c r="I20" s="230" t="s">
        <v>1174</v>
      </c>
      <c r="J20" s="230" t="s">
        <v>1199</v>
      </c>
      <c r="K20" s="429" t="s">
        <v>1204</v>
      </c>
      <c r="L20" s="223" t="s">
        <v>1193</v>
      </c>
      <c r="M20" s="228" t="s">
        <v>1205</v>
      </c>
      <c r="N20" s="227">
        <v>1</v>
      </c>
      <c r="O20" s="430" t="s">
        <v>1206</v>
      </c>
      <c r="P20" s="224" t="s">
        <v>1196</v>
      </c>
      <c r="Q20" s="225">
        <v>46094</v>
      </c>
      <c r="R20" s="593">
        <v>46384</v>
      </c>
      <c r="S20" s="229">
        <v>1</v>
      </c>
      <c r="T20" s="227">
        <v>1</v>
      </c>
      <c r="U20" s="227">
        <v>1</v>
      </c>
      <c r="V20" s="227">
        <v>1</v>
      </c>
      <c r="W20" s="448">
        <f t="shared" si="7"/>
        <v>1</v>
      </c>
      <c r="X20" s="229"/>
      <c r="Y20" s="442">
        <f t="shared" si="1"/>
        <v>0</v>
      </c>
      <c r="Z20" s="227"/>
      <c r="AA20" s="442">
        <f t="shared" si="2"/>
        <v>0</v>
      </c>
      <c r="AB20" s="227"/>
      <c r="AC20" s="442">
        <f t="shared" si="3"/>
        <v>0</v>
      </c>
      <c r="AD20" s="227"/>
      <c r="AE20" s="442">
        <f t="shared" si="4"/>
        <v>0</v>
      </c>
      <c r="AF20" s="444">
        <f>(X20+Z20+AB20+AD20)/4</f>
        <v>0</v>
      </c>
      <c r="AG20" s="548">
        <f t="shared" si="6"/>
        <v>0</v>
      </c>
    </row>
    <row r="21" spans="2:33" ht="96" x14ac:dyDescent="0.25">
      <c r="B21" s="221">
        <v>7</v>
      </c>
      <c r="C21" s="222" t="s">
        <v>1186</v>
      </c>
      <c r="D21" s="230" t="s">
        <v>1187</v>
      </c>
      <c r="E21" s="427" t="s">
        <v>1207</v>
      </c>
      <c r="F21" s="222" t="s">
        <v>1198</v>
      </c>
      <c r="G21" s="230">
        <v>8085</v>
      </c>
      <c r="H21" s="230" t="s">
        <v>1208</v>
      </c>
      <c r="I21" s="230" t="s">
        <v>1174</v>
      </c>
      <c r="J21" s="230" t="s">
        <v>1199</v>
      </c>
      <c r="K21" s="222" t="s">
        <v>1209</v>
      </c>
      <c r="L21" s="223" t="s">
        <v>1166</v>
      </c>
      <c r="M21" s="230" t="s">
        <v>1210</v>
      </c>
      <c r="N21" s="222">
        <v>2500</v>
      </c>
      <c r="O21" s="230" t="s">
        <v>1211</v>
      </c>
      <c r="P21" s="224" t="s">
        <v>1196</v>
      </c>
      <c r="Q21" s="224">
        <v>45672</v>
      </c>
      <c r="R21" s="594">
        <v>46387</v>
      </c>
      <c r="S21" s="226">
        <v>300</v>
      </c>
      <c r="T21" s="222">
        <v>850</v>
      </c>
      <c r="U21" s="222">
        <v>850</v>
      </c>
      <c r="V21" s="222">
        <v>500</v>
      </c>
      <c r="W21" s="447">
        <f>SUM(S21:V21)</f>
        <v>2500</v>
      </c>
      <c r="X21" s="226"/>
      <c r="Y21" s="442">
        <f t="shared" si="1"/>
        <v>0</v>
      </c>
      <c r="Z21" s="222"/>
      <c r="AA21" s="442">
        <f t="shared" si="2"/>
        <v>0</v>
      </c>
      <c r="AB21" s="222"/>
      <c r="AC21" s="442">
        <f t="shared" si="3"/>
        <v>0</v>
      </c>
      <c r="AD21" s="222"/>
      <c r="AE21" s="442">
        <f t="shared" si="4"/>
        <v>0</v>
      </c>
      <c r="AF21" s="443">
        <f t="shared" si="5"/>
        <v>0</v>
      </c>
      <c r="AG21" s="548">
        <f t="shared" si="6"/>
        <v>0</v>
      </c>
    </row>
    <row r="22" spans="2:33" ht="96" x14ac:dyDescent="0.25">
      <c r="B22" s="221">
        <v>8</v>
      </c>
      <c r="C22" s="222" t="s">
        <v>1186</v>
      </c>
      <c r="D22" s="230" t="s">
        <v>1187</v>
      </c>
      <c r="E22" s="427" t="s">
        <v>1212</v>
      </c>
      <c r="F22" s="222" t="s">
        <v>1198</v>
      </c>
      <c r="G22" s="230">
        <v>8085</v>
      </c>
      <c r="H22" s="230" t="s">
        <v>1190</v>
      </c>
      <c r="I22" s="230" t="s">
        <v>1174</v>
      </c>
      <c r="J22" s="230" t="s">
        <v>1199</v>
      </c>
      <c r="K22" s="222" t="s">
        <v>1213</v>
      </c>
      <c r="L22" s="223" t="s">
        <v>1166</v>
      </c>
      <c r="M22" s="230" t="s">
        <v>1214</v>
      </c>
      <c r="N22" s="222">
        <v>8</v>
      </c>
      <c r="O22" s="230" t="s">
        <v>1215</v>
      </c>
      <c r="P22" s="224" t="s">
        <v>1196</v>
      </c>
      <c r="Q22" s="224">
        <v>46055</v>
      </c>
      <c r="R22" s="594">
        <v>46265</v>
      </c>
      <c r="S22" s="226">
        <v>2</v>
      </c>
      <c r="T22" s="222">
        <v>2</v>
      </c>
      <c r="U22" s="222">
        <v>2</v>
      </c>
      <c r="V22" s="222">
        <v>2</v>
      </c>
      <c r="W22" s="447">
        <f t="shared" ref="W22:W24" si="8">SUM(S22:V22)</f>
        <v>8</v>
      </c>
      <c r="X22" s="226"/>
      <c r="Y22" s="442">
        <f t="shared" si="1"/>
        <v>0</v>
      </c>
      <c r="Z22" s="222"/>
      <c r="AA22" s="442">
        <f t="shared" si="2"/>
        <v>0</v>
      </c>
      <c r="AB22" s="222"/>
      <c r="AC22" s="442">
        <f t="shared" si="3"/>
        <v>0</v>
      </c>
      <c r="AD22" s="222"/>
      <c r="AE22" s="442">
        <f t="shared" si="4"/>
        <v>0</v>
      </c>
      <c r="AF22" s="443">
        <f t="shared" si="5"/>
        <v>0</v>
      </c>
      <c r="AG22" s="548">
        <f t="shared" si="6"/>
        <v>0</v>
      </c>
    </row>
    <row r="23" spans="2:33" ht="84" x14ac:dyDescent="0.25">
      <c r="B23" s="221">
        <v>9</v>
      </c>
      <c r="C23" s="222" t="s">
        <v>1186</v>
      </c>
      <c r="D23" s="230" t="s">
        <v>1159</v>
      </c>
      <c r="E23" s="427" t="s">
        <v>1216</v>
      </c>
      <c r="F23" s="222" t="s">
        <v>1198</v>
      </c>
      <c r="G23" s="230">
        <v>8148</v>
      </c>
      <c r="H23" s="230" t="s">
        <v>1162</v>
      </c>
      <c r="I23" s="230" t="s">
        <v>1174</v>
      </c>
      <c r="J23" s="230" t="s">
        <v>1175</v>
      </c>
      <c r="K23" s="222" t="s">
        <v>1217</v>
      </c>
      <c r="L23" s="223" t="s">
        <v>1166</v>
      </c>
      <c r="M23" s="230" t="s">
        <v>1218</v>
      </c>
      <c r="N23" s="222">
        <v>450</v>
      </c>
      <c r="O23" s="230" t="s">
        <v>1219</v>
      </c>
      <c r="P23" s="224" t="s">
        <v>1196</v>
      </c>
      <c r="Q23" s="224">
        <v>46024</v>
      </c>
      <c r="R23" s="594">
        <v>46387</v>
      </c>
      <c r="S23" s="226">
        <v>112</v>
      </c>
      <c r="T23" s="222">
        <v>113</v>
      </c>
      <c r="U23" s="222">
        <v>113</v>
      </c>
      <c r="V23" s="222">
        <v>112</v>
      </c>
      <c r="W23" s="447">
        <f t="shared" si="8"/>
        <v>450</v>
      </c>
      <c r="X23" s="226"/>
      <c r="Y23" s="442">
        <f t="shared" si="1"/>
        <v>0</v>
      </c>
      <c r="Z23" s="222"/>
      <c r="AA23" s="442">
        <f t="shared" si="2"/>
        <v>0</v>
      </c>
      <c r="AB23" s="222"/>
      <c r="AC23" s="442">
        <f t="shared" si="3"/>
        <v>0</v>
      </c>
      <c r="AD23" s="222"/>
      <c r="AE23" s="442">
        <f t="shared" si="4"/>
        <v>0</v>
      </c>
      <c r="AF23" s="443">
        <f t="shared" si="5"/>
        <v>0</v>
      </c>
      <c r="AG23" s="548">
        <f t="shared" si="6"/>
        <v>0</v>
      </c>
    </row>
    <row r="24" spans="2:33" ht="84" x14ac:dyDescent="0.25">
      <c r="B24" s="221">
        <v>10</v>
      </c>
      <c r="C24" s="222" t="s">
        <v>1186</v>
      </c>
      <c r="D24" s="230" t="s">
        <v>1159</v>
      </c>
      <c r="E24" s="427" t="s">
        <v>1220</v>
      </c>
      <c r="F24" s="222" t="s">
        <v>1106</v>
      </c>
      <c r="G24" s="230">
        <v>8148</v>
      </c>
      <c r="H24" s="230" t="s">
        <v>1221</v>
      </c>
      <c r="I24" s="230" t="s">
        <v>1222</v>
      </c>
      <c r="J24" s="230" t="s">
        <v>1223</v>
      </c>
      <c r="K24" s="222" t="s">
        <v>1224</v>
      </c>
      <c r="L24" s="223" t="s">
        <v>1166</v>
      </c>
      <c r="M24" s="230" t="s">
        <v>1225</v>
      </c>
      <c r="N24" s="222">
        <v>4</v>
      </c>
      <c r="O24" s="230" t="s">
        <v>1226</v>
      </c>
      <c r="P24" s="224" t="s">
        <v>1196</v>
      </c>
      <c r="Q24" s="224">
        <v>46113</v>
      </c>
      <c r="R24" s="594">
        <v>46387</v>
      </c>
      <c r="S24" s="226">
        <v>0</v>
      </c>
      <c r="T24" s="222">
        <v>1</v>
      </c>
      <c r="U24" s="222">
        <v>1</v>
      </c>
      <c r="V24" s="222">
        <v>2</v>
      </c>
      <c r="W24" s="447">
        <f t="shared" si="8"/>
        <v>4</v>
      </c>
      <c r="X24" s="226"/>
      <c r="Y24" s="442" t="e">
        <f t="shared" si="1"/>
        <v>#DIV/0!</v>
      </c>
      <c r="Z24" s="222"/>
      <c r="AA24" s="442">
        <f t="shared" si="2"/>
        <v>0</v>
      </c>
      <c r="AB24" s="222"/>
      <c r="AC24" s="442">
        <f t="shared" si="3"/>
        <v>0</v>
      </c>
      <c r="AD24" s="222"/>
      <c r="AE24" s="442">
        <f t="shared" si="4"/>
        <v>0</v>
      </c>
      <c r="AF24" s="443">
        <f t="shared" si="5"/>
        <v>0</v>
      </c>
      <c r="AG24" s="548">
        <f t="shared" si="6"/>
        <v>0</v>
      </c>
    </row>
    <row r="25" spans="2:33" ht="72" x14ac:dyDescent="0.25">
      <c r="B25" s="221">
        <v>11</v>
      </c>
      <c r="C25" s="222" t="s">
        <v>1227</v>
      </c>
      <c r="D25" s="230" t="s">
        <v>1228</v>
      </c>
      <c r="E25" s="427" t="s">
        <v>1229</v>
      </c>
      <c r="F25" s="222" t="s">
        <v>1198</v>
      </c>
      <c r="G25" s="222">
        <v>8091</v>
      </c>
      <c r="H25" s="222" t="s">
        <v>1230</v>
      </c>
      <c r="I25" s="230" t="s">
        <v>1174</v>
      </c>
      <c r="J25" s="230" t="s">
        <v>1175</v>
      </c>
      <c r="K25" s="230" t="s">
        <v>1231</v>
      </c>
      <c r="L25" s="222" t="s">
        <v>1193</v>
      </c>
      <c r="M25" s="222" t="s">
        <v>1232</v>
      </c>
      <c r="N25" s="227">
        <v>1</v>
      </c>
      <c r="O25" s="222" t="s">
        <v>1233</v>
      </c>
      <c r="P25" s="230" t="s">
        <v>1234</v>
      </c>
      <c r="Q25" s="224">
        <v>46023</v>
      </c>
      <c r="R25" s="594">
        <v>46387</v>
      </c>
      <c r="S25" s="229">
        <v>1</v>
      </c>
      <c r="T25" s="227">
        <v>1</v>
      </c>
      <c r="U25" s="227">
        <v>1</v>
      </c>
      <c r="V25" s="227">
        <v>1</v>
      </c>
      <c r="W25" s="448">
        <f>AVERAGE(S25:V25)</f>
        <v>1</v>
      </c>
      <c r="X25" s="229"/>
      <c r="Y25" s="442">
        <f t="shared" si="1"/>
        <v>0</v>
      </c>
      <c r="Z25" s="227"/>
      <c r="AA25" s="442">
        <f t="shared" si="2"/>
        <v>0</v>
      </c>
      <c r="AB25" s="227"/>
      <c r="AC25" s="442">
        <f t="shared" si="3"/>
        <v>0</v>
      </c>
      <c r="AD25" s="227"/>
      <c r="AE25" s="442">
        <f t="shared" si="4"/>
        <v>0</v>
      </c>
      <c r="AF25" s="444">
        <f>(X25+Z25+AB25+AD25)/4</f>
        <v>0</v>
      </c>
      <c r="AG25" s="548">
        <f t="shared" si="6"/>
        <v>0</v>
      </c>
    </row>
    <row r="26" spans="2:33" ht="84" x14ac:dyDescent="0.25">
      <c r="B26" s="221">
        <v>12</v>
      </c>
      <c r="C26" s="222" t="s">
        <v>1227</v>
      </c>
      <c r="D26" s="230" t="s">
        <v>1228</v>
      </c>
      <c r="E26" s="427" t="s">
        <v>1235</v>
      </c>
      <c r="F26" s="222" t="s">
        <v>1198</v>
      </c>
      <c r="G26" s="222">
        <v>8091</v>
      </c>
      <c r="H26" s="230" t="s">
        <v>1236</v>
      </c>
      <c r="I26" s="230" t="s">
        <v>1237</v>
      </c>
      <c r="J26" s="230" t="s">
        <v>1223</v>
      </c>
      <c r="K26" s="230" t="s">
        <v>1238</v>
      </c>
      <c r="L26" s="222" t="s">
        <v>1193</v>
      </c>
      <c r="M26" s="231" t="s">
        <v>1239</v>
      </c>
      <c r="N26" s="227">
        <v>1</v>
      </c>
      <c r="O26" s="230" t="s">
        <v>1240</v>
      </c>
      <c r="P26" s="230" t="s">
        <v>1234</v>
      </c>
      <c r="Q26" s="224">
        <v>46023</v>
      </c>
      <c r="R26" s="594">
        <v>46387</v>
      </c>
      <c r="S26" s="229">
        <v>1</v>
      </c>
      <c r="T26" s="227">
        <v>1</v>
      </c>
      <c r="U26" s="227">
        <v>1</v>
      </c>
      <c r="V26" s="227">
        <v>1</v>
      </c>
      <c r="W26" s="448">
        <f t="shared" ref="W26:W27" si="9">AVERAGE(S26:V26)</f>
        <v>1</v>
      </c>
      <c r="X26" s="229"/>
      <c r="Y26" s="442">
        <f t="shared" si="1"/>
        <v>0</v>
      </c>
      <c r="Z26" s="227"/>
      <c r="AA26" s="442">
        <f t="shared" si="2"/>
        <v>0</v>
      </c>
      <c r="AB26" s="227"/>
      <c r="AC26" s="442">
        <f t="shared" si="3"/>
        <v>0</v>
      </c>
      <c r="AD26" s="227"/>
      <c r="AE26" s="442">
        <f t="shared" si="4"/>
        <v>0</v>
      </c>
      <c r="AF26" s="444">
        <f>(X26+Z26+AB26+AD26)/4</f>
        <v>0</v>
      </c>
      <c r="AG26" s="548">
        <f t="shared" si="6"/>
        <v>0</v>
      </c>
    </row>
    <row r="27" spans="2:33" ht="95.25" customHeight="1" x14ac:dyDescent="0.25">
      <c r="B27" s="221">
        <v>13</v>
      </c>
      <c r="C27" s="222" t="s">
        <v>1227</v>
      </c>
      <c r="D27" s="230" t="s">
        <v>1228</v>
      </c>
      <c r="E27" s="427" t="s">
        <v>1241</v>
      </c>
      <c r="F27" s="222" t="s">
        <v>1198</v>
      </c>
      <c r="G27" s="230">
        <v>8091</v>
      </c>
      <c r="H27" s="222" t="s">
        <v>1242</v>
      </c>
      <c r="I27" s="230" t="s">
        <v>1174</v>
      </c>
      <c r="J27" s="230" t="s">
        <v>1175</v>
      </c>
      <c r="K27" s="230" t="s">
        <v>1243</v>
      </c>
      <c r="L27" s="222" t="s">
        <v>1193</v>
      </c>
      <c r="M27" s="222" t="s">
        <v>1244</v>
      </c>
      <c r="N27" s="227">
        <v>1</v>
      </c>
      <c r="O27" s="230" t="s">
        <v>1245</v>
      </c>
      <c r="P27" s="230" t="s">
        <v>1234</v>
      </c>
      <c r="Q27" s="224">
        <v>46023</v>
      </c>
      <c r="R27" s="594">
        <v>46387</v>
      </c>
      <c r="S27" s="229">
        <v>1</v>
      </c>
      <c r="T27" s="227">
        <v>1</v>
      </c>
      <c r="U27" s="227">
        <v>1</v>
      </c>
      <c r="V27" s="227">
        <v>1</v>
      </c>
      <c r="W27" s="448">
        <f t="shared" si="9"/>
        <v>1</v>
      </c>
      <c r="X27" s="229"/>
      <c r="Y27" s="442">
        <f t="shared" si="1"/>
        <v>0</v>
      </c>
      <c r="Z27" s="227"/>
      <c r="AA27" s="442">
        <f t="shared" si="2"/>
        <v>0</v>
      </c>
      <c r="AB27" s="227"/>
      <c r="AC27" s="442">
        <f t="shared" si="3"/>
        <v>0</v>
      </c>
      <c r="AD27" s="227"/>
      <c r="AE27" s="442">
        <f t="shared" si="4"/>
        <v>0</v>
      </c>
      <c r="AF27" s="444">
        <f>(X27+Z27+AB27+AD27)/4</f>
        <v>0</v>
      </c>
      <c r="AG27" s="548">
        <f t="shared" si="6"/>
        <v>0</v>
      </c>
    </row>
    <row r="28" spans="2:33" ht="105.75" customHeight="1" x14ac:dyDescent="0.25">
      <c r="B28" s="221">
        <v>14</v>
      </c>
      <c r="C28" s="222" t="s">
        <v>1170</v>
      </c>
      <c r="D28" s="230" t="s">
        <v>1171</v>
      </c>
      <c r="E28" s="427" t="s">
        <v>1246</v>
      </c>
      <c r="F28" s="222" t="s">
        <v>1161</v>
      </c>
      <c r="G28" s="230">
        <v>8090</v>
      </c>
      <c r="H28" s="222" t="s">
        <v>1247</v>
      </c>
      <c r="I28" s="230" t="s">
        <v>1174</v>
      </c>
      <c r="J28" s="230" t="s">
        <v>1175</v>
      </c>
      <c r="K28" s="230" t="s">
        <v>1243</v>
      </c>
      <c r="L28" s="429" t="s">
        <v>1166</v>
      </c>
      <c r="M28" s="429" t="s">
        <v>1248</v>
      </c>
      <c r="N28" s="230">
        <v>3100</v>
      </c>
      <c r="O28" s="429" t="s">
        <v>1249</v>
      </c>
      <c r="P28" s="429" t="s">
        <v>1250</v>
      </c>
      <c r="Q28" s="431">
        <v>46023</v>
      </c>
      <c r="R28" s="595">
        <v>46387</v>
      </c>
      <c r="S28" s="432">
        <v>700</v>
      </c>
      <c r="T28" s="429">
        <v>800</v>
      </c>
      <c r="U28" s="429">
        <v>800</v>
      </c>
      <c r="V28" s="222">
        <v>800</v>
      </c>
      <c r="W28" s="449">
        <f>SUM(S28:V28)</f>
        <v>3100</v>
      </c>
      <c r="X28" s="432"/>
      <c r="Y28" s="442">
        <f t="shared" si="1"/>
        <v>0</v>
      </c>
      <c r="Z28" s="429"/>
      <c r="AA28" s="442">
        <f t="shared" si="2"/>
        <v>0</v>
      </c>
      <c r="AB28" s="429"/>
      <c r="AC28" s="442">
        <f t="shared" si="3"/>
        <v>0</v>
      </c>
      <c r="AD28" s="222"/>
      <c r="AE28" s="442">
        <f t="shared" si="4"/>
        <v>0</v>
      </c>
      <c r="AF28" s="443">
        <f t="shared" si="5"/>
        <v>0</v>
      </c>
      <c r="AG28" s="548">
        <f>AF28/W28</f>
        <v>0</v>
      </c>
    </row>
    <row r="29" spans="2:33" ht="76.5" customHeight="1" x14ac:dyDescent="0.25">
      <c r="B29" s="221">
        <v>15</v>
      </c>
      <c r="C29" s="222" t="s">
        <v>1170</v>
      </c>
      <c r="D29" s="230" t="s">
        <v>1171</v>
      </c>
      <c r="E29" s="427" t="s">
        <v>1251</v>
      </c>
      <c r="F29" s="222" t="s">
        <v>1161</v>
      </c>
      <c r="G29" s="230">
        <v>8090</v>
      </c>
      <c r="H29" s="222" t="s">
        <v>1247</v>
      </c>
      <c r="I29" s="230" t="s">
        <v>1174</v>
      </c>
      <c r="J29" s="230" t="s">
        <v>1175</v>
      </c>
      <c r="K29" s="230" t="s">
        <v>1252</v>
      </c>
      <c r="L29" s="429" t="s">
        <v>1166</v>
      </c>
      <c r="M29" s="429" t="s">
        <v>1253</v>
      </c>
      <c r="N29" s="433">
        <v>2</v>
      </c>
      <c r="O29" s="434" t="s">
        <v>1254</v>
      </c>
      <c r="P29" s="429" t="s">
        <v>1250</v>
      </c>
      <c r="Q29" s="431">
        <v>46023</v>
      </c>
      <c r="R29" s="595">
        <v>46387</v>
      </c>
      <c r="S29" s="432">
        <v>1</v>
      </c>
      <c r="T29" s="429">
        <v>1</v>
      </c>
      <c r="U29" s="429">
        <v>0</v>
      </c>
      <c r="V29" s="222">
        <v>0</v>
      </c>
      <c r="W29" s="449">
        <f t="shared" ref="W29:W41" si="10">SUM(S29:V29)</f>
        <v>2</v>
      </c>
      <c r="X29" s="432"/>
      <c r="Y29" s="442">
        <f t="shared" si="1"/>
        <v>0</v>
      </c>
      <c r="Z29" s="429"/>
      <c r="AA29" s="442">
        <f t="shared" si="2"/>
        <v>0</v>
      </c>
      <c r="AB29" s="429"/>
      <c r="AC29" s="442" t="e">
        <f t="shared" si="3"/>
        <v>#DIV/0!</v>
      </c>
      <c r="AD29" s="222"/>
      <c r="AE29" s="442" t="e">
        <f t="shared" si="4"/>
        <v>#DIV/0!</v>
      </c>
      <c r="AF29" s="443">
        <f t="shared" si="5"/>
        <v>0</v>
      </c>
      <c r="AG29" s="548">
        <f t="shared" si="6"/>
        <v>0</v>
      </c>
    </row>
    <row r="30" spans="2:33" ht="72" x14ac:dyDescent="0.25">
      <c r="B30" s="221">
        <v>16</v>
      </c>
      <c r="C30" s="222" t="s">
        <v>1255</v>
      </c>
      <c r="D30" s="230" t="s">
        <v>1256</v>
      </c>
      <c r="E30" s="427" t="s">
        <v>1257</v>
      </c>
      <c r="F30" s="222" t="s">
        <v>1198</v>
      </c>
      <c r="G30" s="230">
        <v>8084</v>
      </c>
      <c r="H30" s="222" t="s">
        <v>1258</v>
      </c>
      <c r="I30" s="230" t="s">
        <v>1222</v>
      </c>
      <c r="J30" s="230" t="s">
        <v>1175</v>
      </c>
      <c r="K30" s="230" t="s">
        <v>1259</v>
      </c>
      <c r="L30" s="223" t="s">
        <v>1166</v>
      </c>
      <c r="M30" s="230" t="s">
        <v>1260</v>
      </c>
      <c r="N30" s="230">
        <v>3</v>
      </c>
      <c r="O30" s="230" t="s">
        <v>1261</v>
      </c>
      <c r="P30" s="230" t="s">
        <v>1262</v>
      </c>
      <c r="Q30" s="224">
        <v>46096</v>
      </c>
      <c r="R30" s="594">
        <v>46142</v>
      </c>
      <c r="S30" s="232">
        <v>0</v>
      </c>
      <c r="T30" s="233">
        <v>3</v>
      </c>
      <c r="U30" s="223">
        <v>0</v>
      </c>
      <c r="V30" s="223">
        <v>0</v>
      </c>
      <c r="W30" s="449">
        <f t="shared" si="10"/>
        <v>3</v>
      </c>
      <c r="X30" s="232"/>
      <c r="Y30" s="442" t="e">
        <f t="shared" si="1"/>
        <v>#DIV/0!</v>
      </c>
      <c r="Z30" s="233"/>
      <c r="AA30" s="442">
        <f t="shared" si="2"/>
        <v>0</v>
      </c>
      <c r="AB30" s="223"/>
      <c r="AC30" s="442" t="e">
        <f t="shared" si="3"/>
        <v>#DIV/0!</v>
      </c>
      <c r="AD30" s="223"/>
      <c r="AE30" s="442" t="e">
        <f t="shared" si="4"/>
        <v>#DIV/0!</v>
      </c>
      <c r="AF30" s="443">
        <f t="shared" si="5"/>
        <v>0</v>
      </c>
      <c r="AG30" s="548">
        <f t="shared" si="6"/>
        <v>0</v>
      </c>
    </row>
    <row r="31" spans="2:33" ht="118.5" customHeight="1" x14ac:dyDescent="0.25">
      <c r="B31" s="221">
        <v>17</v>
      </c>
      <c r="C31" s="222" t="s">
        <v>1255</v>
      </c>
      <c r="D31" s="230" t="s">
        <v>1256</v>
      </c>
      <c r="E31" s="435" t="s">
        <v>1263</v>
      </c>
      <c r="F31" s="222" t="s">
        <v>1198</v>
      </c>
      <c r="G31" s="230">
        <v>8084</v>
      </c>
      <c r="H31" s="222" t="s">
        <v>1264</v>
      </c>
      <c r="I31" s="230" t="s">
        <v>1222</v>
      </c>
      <c r="J31" s="429" t="s">
        <v>1175</v>
      </c>
      <c r="K31" s="230" t="s">
        <v>1265</v>
      </c>
      <c r="L31" s="234" t="s">
        <v>1166</v>
      </c>
      <c r="M31" s="230" t="s">
        <v>1260</v>
      </c>
      <c r="N31" s="234">
        <v>15</v>
      </c>
      <c r="O31" s="230" t="s">
        <v>1266</v>
      </c>
      <c r="P31" s="230" t="s">
        <v>1262</v>
      </c>
      <c r="Q31" s="224">
        <v>46068</v>
      </c>
      <c r="R31" s="594">
        <v>46356</v>
      </c>
      <c r="S31" s="232">
        <v>2</v>
      </c>
      <c r="T31" s="233">
        <v>5</v>
      </c>
      <c r="U31" s="223">
        <v>5</v>
      </c>
      <c r="V31" s="223">
        <v>3</v>
      </c>
      <c r="W31" s="449">
        <f t="shared" si="10"/>
        <v>15</v>
      </c>
      <c r="X31" s="232"/>
      <c r="Y31" s="442">
        <f t="shared" si="1"/>
        <v>0</v>
      </c>
      <c r="Z31" s="233"/>
      <c r="AA31" s="442">
        <f t="shared" si="2"/>
        <v>0</v>
      </c>
      <c r="AB31" s="223"/>
      <c r="AC31" s="442">
        <f t="shared" si="3"/>
        <v>0</v>
      </c>
      <c r="AD31" s="223"/>
      <c r="AE31" s="442">
        <f t="shared" si="4"/>
        <v>0</v>
      </c>
      <c r="AF31" s="443">
        <f t="shared" si="5"/>
        <v>0</v>
      </c>
      <c r="AG31" s="548">
        <f t="shared" si="6"/>
        <v>0</v>
      </c>
    </row>
    <row r="32" spans="2:33" ht="144" x14ac:dyDescent="0.25">
      <c r="B32" s="221">
        <v>18</v>
      </c>
      <c r="C32" s="222" t="s">
        <v>1267</v>
      </c>
      <c r="D32" s="228" t="s">
        <v>1268</v>
      </c>
      <c r="E32" s="436" t="s">
        <v>1269</v>
      </c>
      <c r="F32" s="222" t="s">
        <v>1198</v>
      </c>
      <c r="G32" s="228">
        <v>7883</v>
      </c>
      <c r="H32" s="230" t="s">
        <v>1270</v>
      </c>
      <c r="I32" s="230" t="s">
        <v>1271</v>
      </c>
      <c r="J32" s="230" t="s">
        <v>1164</v>
      </c>
      <c r="K32" s="230" t="s">
        <v>1272</v>
      </c>
      <c r="L32" s="223" t="s">
        <v>1166</v>
      </c>
      <c r="M32" s="230" t="s">
        <v>1273</v>
      </c>
      <c r="N32" s="234">
        <v>20</v>
      </c>
      <c r="O32" s="230" t="s">
        <v>1274</v>
      </c>
      <c r="P32" s="230" t="s">
        <v>1275</v>
      </c>
      <c r="Q32" s="224">
        <v>46054</v>
      </c>
      <c r="R32" s="594">
        <v>46387</v>
      </c>
      <c r="S32" s="232">
        <v>10</v>
      </c>
      <c r="T32" s="233">
        <v>0</v>
      </c>
      <c r="U32" s="223">
        <v>0</v>
      </c>
      <c r="V32" s="223">
        <v>10</v>
      </c>
      <c r="W32" s="449">
        <f t="shared" si="10"/>
        <v>20</v>
      </c>
      <c r="X32" s="232"/>
      <c r="Y32" s="442">
        <f t="shared" si="1"/>
        <v>0</v>
      </c>
      <c r="Z32" s="233"/>
      <c r="AA32" s="442" t="e">
        <f t="shared" si="2"/>
        <v>#DIV/0!</v>
      </c>
      <c r="AB32" s="223"/>
      <c r="AC32" s="442" t="e">
        <f t="shared" si="3"/>
        <v>#DIV/0!</v>
      </c>
      <c r="AD32" s="223"/>
      <c r="AE32" s="442">
        <f t="shared" si="4"/>
        <v>0</v>
      </c>
      <c r="AF32" s="443">
        <f t="shared" si="5"/>
        <v>0</v>
      </c>
      <c r="AG32" s="548">
        <f t="shared" si="6"/>
        <v>0</v>
      </c>
    </row>
    <row r="33" spans="2:33" ht="144" x14ac:dyDescent="0.25">
      <c r="B33" s="221">
        <v>19</v>
      </c>
      <c r="C33" s="222" t="s">
        <v>1267</v>
      </c>
      <c r="D33" s="228" t="s">
        <v>1268</v>
      </c>
      <c r="E33" s="427" t="s">
        <v>1276</v>
      </c>
      <c r="F33" s="222" t="s">
        <v>1198</v>
      </c>
      <c r="G33" s="228">
        <v>7883</v>
      </c>
      <c r="H33" s="230" t="s">
        <v>1270</v>
      </c>
      <c r="I33" s="230" t="s">
        <v>1163</v>
      </c>
      <c r="J33" s="230" t="s">
        <v>1175</v>
      </c>
      <c r="K33" s="230" t="s">
        <v>1277</v>
      </c>
      <c r="L33" s="223" t="s">
        <v>1166</v>
      </c>
      <c r="M33" s="230" t="s">
        <v>1278</v>
      </c>
      <c r="N33" s="234">
        <v>30</v>
      </c>
      <c r="O33" s="228" t="s">
        <v>1279</v>
      </c>
      <c r="P33" s="230" t="s">
        <v>1275</v>
      </c>
      <c r="Q33" s="224">
        <v>46054</v>
      </c>
      <c r="R33" s="594">
        <v>46387</v>
      </c>
      <c r="S33" s="232">
        <v>0</v>
      </c>
      <c r="T33" s="233">
        <v>10</v>
      </c>
      <c r="U33" s="223">
        <v>10</v>
      </c>
      <c r="V33" s="223">
        <v>10</v>
      </c>
      <c r="W33" s="449">
        <f t="shared" si="10"/>
        <v>30</v>
      </c>
      <c r="X33" s="232"/>
      <c r="Y33" s="442" t="e">
        <f t="shared" si="1"/>
        <v>#DIV/0!</v>
      </c>
      <c r="Z33" s="233"/>
      <c r="AA33" s="442">
        <f t="shared" si="2"/>
        <v>0</v>
      </c>
      <c r="AB33" s="223"/>
      <c r="AC33" s="442">
        <f t="shared" si="3"/>
        <v>0</v>
      </c>
      <c r="AD33" s="223"/>
      <c r="AE33" s="442">
        <f t="shared" si="4"/>
        <v>0</v>
      </c>
      <c r="AF33" s="443">
        <f t="shared" si="5"/>
        <v>0</v>
      </c>
      <c r="AG33" s="548">
        <f t="shared" si="6"/>
        <v>0</v>
      </c>
    </row>
    <row r="34" spans="2:33" s="209" customFormat="1" ht="108" x14ac:dyDescent="0.25">
      <c r="B34" s="221">
        <v>20</v>
      </c>
      <c r="C34" s="222" t="s">
        <v>1267</v>
      </c>
      <c r="D34" s="228" t="s">
        <v>1268</v>
      </c>
      <c r="E34" s="427" t="s">
        <v>1280</v>
      </c>
      <c r="F34" s="222" t="s">
        <v>1198</v>
      </c>
      <c r="G34" s="228">
        <v>7883</v>
      </c>
      <c r="H34" s="230" t="s">
        <v>1270</v>
      </c>
      <c r="I34" s="230" t="s">
        <v>1174</v>
      </c>
      <c r="J34" s="230" t="s">
        <v>1175</v>
      </c>
      <c r="K34" s="230" t="s">
        <v>1281</v>
      </c>
      <c r="L34" s="223" t="s">
        <v>1166</v>
      </c>
      <c r="M34" s="230" t="s">
        <v>1282</v>
      </c>
      <c r="N34" s="234">
        <v>20</v>
      </c>
      <c r="O34" s="228" t="s">
        <v>1283</v>
      </c>
      <c r="P34" s="230" t="s">
        <v>1275</v>
      </c>
      <c r="Q34" s="224">
        <v>46054</v>
      </c>
      <c r="R34" s="594">
        <v>46387</v>
      </c>
      <c r="S34" s="232">
        <v>10</v>
      </c>
      <c r="T34" s="233">
        <v>0</v>
      </c>
      <c r="U34" s="223">
        <v>10</v>
      </c>
      <c r="V34" s="223">
        <v>0</v>
      </c>
      <c r="W34" s="449">
        <f t="shared" si="10"/>
        <v>20</v>
      </c>
      <c r="X34" s="232"/>
      <c r="Y34" s="442">
        <f t="shared" si="1"/>
        <v>0</v>
      </c>
      <c r="Z34" s="233"/>
      <c r="AA34" s="442" t="e">
        <f t="shared" si="2"/>
        <v>#DIV/0!</v>
      </c>
      <c r="AB34" s="223"/>
      <c r="AC34" s="442">
        <f t="shared" si="3"/>
        <v>0</v>
      </c>
      <c r="AD34" s="223"/>
      <c r="AE34" s="442" t="e">
        <f t="shared" si="4"/>
        <v>#DIV/0!</v>
      </c>
      <c r="AF34" s="443">
        <f t="shared" si="5"/>
        <v>0</v>
      </c>
      <c r="AG34" s="548">
        <f t="shared" si="6"/>
        <v>0</v>
      </c>
    </row>
    <row r="35" spans="2:33" s="209" customFormat="1" ht="96" x14ac:dyDescent="0.25">
      <c r="B35" s="221">
        <v>21</v>
      </c>
      <c r="C35" s="222" t="s">
        <v>1267</v>
      </c>
      <c r="D35" s="228" t="s">
        <v>1268</v>
      </c>
      <c r="E35" s="427" t="s">
        <v>1284</v>
      </c>
      <c r="F35" s="222" t="s">
        <v>1198</v>
      </c>
      <c r="G35" s="228">
        <v>7883</v>
      </c>
      <c r="H35" s="230" t="s">
        <v>1270</v>
      </c>
      <c r="I35" s="230" t="s">
        <v>1174</v>
      </c>
      <c r="J35" s="230" t="s">
        <v>1223</v>
      </c>
      <c r="K35" s="230" t="s">
        <v>1285</v>
      </c>
      <c r="L35" s="223" t="s">
        <v>1166</v>
      </c>
      <c r="M35" s="230" t="s">
        <v>1286</v>
      </c>
      <c r="N35" s="234">
        <v>80</v>
      </c>
      <c r="O35" s="228" t="s">
        <v>1287</v>
      </c>
      <c r="P35" s="230" t="s">
        <v>1275</v>
      </c>
      <c r="Q35" s="224">
        <v>46054</v>
      </c>
      <c r="R35" s="594">
        <v>46387</v>
      </c>
      <c r="S35" s="232">
        <v>0</v>
      </c>
      <c r="T35" s="233">
        <v>30</v>
      </c>
      <c r="U35" s="223">
        <v>30</v>
      </c>
      <c r="V35" s="223">
        <v>20</v>
      </c>
      <c r="W35" s="449">
        <f t="shared" si="10"/>
        <v>80</v>
      </c>
      <c r="X35" s="232"/>
      <c r="Y35" s="442" t="e">
        <f t="shared" si="1"/>
        <v>#DIV/0!</v>
      </c>
      <c r="Z35" s="233"/>
      <c r="AA35" s="442">
        <f t="shared" si="2"/>
        <v>0</v>
      </c>
      <c r="AB35" s="223"/>
      <c r="AC35" s="442">
        <f t="shared" si="3"/>
        <v>0</v>
      </c>
      <c r="AD35" s="223"/>
      <c r="AE35" s="442">
        <f t="shared" si="4"/>
        <v>0</v>
      </c>
      <c r="AF35" s="443">
        <f t="shared" si="5"/>
        <v>0</v>
      </c>
      <c r="AG35" s="548">
        <f t="shared" si="6"/>
        <v>0</v>
      </c>
    </row>
    <row r="36" spans="2:33" s="209" customFormat="1" ht="144" x14ac:dyDescent="0.25">
      <c r="B36" s="221">
        <v>22</v>
      </c>
      <c r="C36" s="222" t="s">
        <v>1267</v>
      </c>
      <c r="D36" s="230" t="s">
        <v>1288</v>
      </c>
      <c r="E36" s="427" t="s">
        <v>1289</v>
      </c>
      <c r="F36" s="222" t="s">
        <v>1198</v>
      </c>
      <c r="G36" s="228">
        <v>7575</v>
      </c>
      <c r="H36" s="230" t="s">
        <v>1270</v>
      </c>
      <c r="I36" s="230" t="s">
        <v>1237</v>
      </c>
      <c r="J36" s="230" t="s">
        <v>1175</v>
      </c>
      <c r="K36" s="230" t="s">
        <v>1281</v>
      </c>
      <c r="L36" s="223" t="s">
        <v>1166</v>
      </c>
      <c r="M36" s="230" t="s">
        <v>1282</v>
      </c>
      <c r="N36" s="234">
        <v>8</v>
      </c>
      <c r="O36" s="228" t="s">
        <v>1290</v>
      </c>
      <c r="P36" s="230" t="s">
        <v>1275</v>
      </c>
      <c r="Q36" s="224">
        <v>46023</v>
      </c>
      <c r="R36" s="594">
        <v>46387</v>
      </c>
      <c r="S36" s="232">
        <v>3</v>
      </c>
      <c r="T36" s="223">
        <v>2</v>
      </c>
      <c r="U36" s="223">
        <v>2</v>
      </c>
      <c r="V36" s="223">
        <v>1</v>
      </c>
      <c r="W36" s="449">
        <f t="shared" si="10"/>
        <v>8</v>
      </c>
      <c r="X36" s="232"/>
      <c r="Y36" s="442">
        <f t="shared" si="1"/>
        <v>0</v>
      </c>
      <c r="Z36" s="223"/>
      <c r="AA36" s="442">
        <f t="shared" si="2"/>
        <v>0</v>
      </c>
      <c r="AB36" s="223"/>
      <c r="AC36" s="442">
        <f t="shared" si="3"/>
        <v>0</v>
      </c>
      <c r="AD36" s="223"/>
      <c r="AE36" s="442">
        <f t="shared" si="4"/>
        <v>0</v>
      </c>
      <c r="AF36" s="443">
        <f t="shared" si="5"/>
        <v>0</v>
      </c>
      <c r="AG36" s="548">
        <f t="shared" si="6"/>
        <v>0</v>
      </c>
    </row>
    <row r="37" spans="2:33" s="209" customFormat="1" ht="120" x14ac:dyDescent="0.25">
      <c r="B37" s="221">
        <v>23</v>
      </c>
      <c r="C37" s="222" t="s">
        <v>1267</v>
      </c>
      <c r="D37" s="230" t="s">
        <v>1288</v>
      </c>
      <c r="E37" s="427" t="s">
        <v>1291</v>
      </c>
      <c r="F37" s="222" t="s">
        <v>1198</v>
      </c>
      <c r="G37" s="228">
        <v>7575</v>
      </c>
      <c r="H37" s="230" t="s">
        <v>1270</v>
      </c>
      <c r="I37" s="230" t="s">
        <v>1271</v>
      </c>
      <c r="J37" s="230" t="s">
        <v>1164</v>
      </c>
      <c r="K37" s="230" t="s">
        <v>1272</v>
      </c>
      <c r="L37" s="223" t="s">
        <v>1166</v>
      </c>
      <c r="M37" s="230" t="s">
        <v>1273</v>
      </c>
      <c r="N37" s="234">
        <v>4</v>
      </c>
      <c r="O37" s="228" t="s">
        <v>1292</v>
      </c>
      <c r="P37" s="230" t="s">
        <v>1275</v>
      </c>
      <c r="Q37" s="224">
        <v>46023</v>
      </c>
      <c r="R37" s="594">
        <v>46387</v>
      </c>
      <c r="S37" s="232">
        <v>1</v>
      </c>
      <c r="T37" s="223">
        <v>1</v>
      </c>
      <c r="U37" s="223">
        <v>2</v>
      </c>
      <c r="V37" s="223">
        <v>0</v>
      </c>
      <c r="W37" s="449">
        <f t="shared" si="10"/>
        <v>4</v>
      </c>
      <c r="X37" s="232"/>
      <c r="Y37" s="442">
        <f t="shared" si="1"/>
        <v>0</v>
      </c>
      <c r="Z37" s="223"/>
      <c r="AA37" s="442">
        <f t="shared" si="2"/>
        <v>0</v>
      </c>
      <c r="AB37" s="223"/>
      <c r="AC37" s="442">
        <f t="shared" si="3"/>
        <v>0</v>
      </c>
      <c r="AD37" s="223"/>
      <c r="AE37" s="442" t="e">
        <f t="shared" si="4"/>
        <v>#DIV/0!</v>
      </c>
      <c r="AF37" s="443">
        <f t="shared" si="5"/>
        <v>0</v>
      </c>
      <c r="AG37" s="548">
        <f t="shared" si="6"/>
        <v>0</v>
      </c>
    </row>
    <row r="38" spans="2:33" s="209" customFormat="1" ht="92.25" customHeight="1" x14ac:dyDescent="0.25">
      <c r="B38" s="221">
        <v>24</v>
      </c>
      <c r="C38" s="222" t="s">
        <v>1267</v>
      </c>
      <c r="D38" s="230" t="s">
        <v>1288</v>
      </c>
      <c r="E38" s="427" t="s">
        <v>1293</v>
      </c>
      <c r="F38" s="222" t="s">
        <v>1198</v>
      </c>
      <c r="G38" s="228">
        <v>7575</v>
      </c>
      <c r="H38" s="230" t="s">
        <v>1270</v>
      </c>
      <c r="I38" s="230" t="s">
        <v>1271</v>
      </c>
      <c r="J38" s="230" t="s">
        <v>1164</v>
      </c>
      <c r="K38" s="230" t="s">
        <v>1277</v>
      </c>
      <c r="L38" s="223" t="s">
        <v>1166</v>
      </c>
      <c r="M38" s="230" t="s">
        <v>1278</v>
      </c>
      <c r="N38" s="234">
        <v>9</v>
      </c>
      <c r="O38" s="228" t="s">
        <v>1294</v>
      </c>
      <c r="P38" s="230" t="s">
        <v>1275</v>
      </c>
      <c r="Q38" s="224">
        <v>46023</v>
      </c>
      <c r="R38" s="594">
        <v>46387</v>
      </c>
      <c r="S38" s="232">
        <v>1</v>
      </c>
      <c r="T38" s="223">
        <v>5</v>
      </c>
      <c r="U38" s="223">
        <v>2</v>
      </c>
      <c r="V38" s="223">
        <v>1</v>
      </c>
      <c r="W38" s="449">
        <f t="shared" si="10"/>
        <v>9</v>
      </c>
      <c r="X38" s="232"/>
      <c r="Y38" s="442">
        <f t="shared" si="1"/>
        <v>0</v>
      </c>
      <c r="Z38" s="223"/>
      <c r="AA38" s="442">
        <f t="shared" si="2"/>
        <v>0</v>
      </c>
      <c r="AB38" s="223"/>
      <c r="AC38" s="442">
        <f t="shared" si="3"/>
        <v>0</v>
      </c>
      <c r="AD38" s="223"/>
      <c r="AE38" s="442">
        <f t="shared" si="4"/>
        <v>0</v>
      </c>
      <c r="AF38" s="443">
        <f t="shared" si="5"/>
        <v>0</v>
      </c>
      <c r="AG38" s="548">
        <f t="shared" si="6"/>
        <v>0</v>
      </c>
    </row>
    <row r="39" spans="2:33" s="209" customFormat="1" ht="120" x14ac:dyDescent="0.25">
      <c r="B39" s="221">
        <v>25</v>
      </c>
      <c r="C39" s="222" t="s">
        <v>1267</v>
      </c>
      <c r="D39" s="230" t="s">
        <v>1288</v>
      </c>
      <c r="E39" s="427" t="s">
        <v>1295</v>
      </c>
      <c r="F39" s="222" t="s">
        <v>1198</v>
      </c>
      <c r="G39" s="230">
        <v>7575</v>
      </c>
      <c r="H39" s="230" t="s">
        <v>1270</v>
      </c>
      <c r="I39" s="230" t="s">
        <v>1237</v>
      </c>
      <c r="J39" s="230" t="s">
        <v>1223</v>
      </c>
      <c r="K39" s="230" t="s">
        <v>1285</v>
      </c>
      <c r="L39" s="223" t="s">
        <v>1166</v>
      </c>
      <c r="M39" s="230" t="s">
        <v>1286</v>
      </c>
      <c r="N39" s="234">
        <v>19</v>
      </c>
      <c r="O39" s="230" t="s">
        <v>1296</v>
      </c>
      <c r="P39" s="230" t="s">
        <v>1275</v>
      </c>
      <c r="Q39" s="224">
        <v>46023</v>
      </c>
      <c r="R39" s="594">
        <v>46387</v>
      </c>
      <c r="S39" s="232">
        <v>6</v>
      </c>
      <c r="T39" s="223">
        <v>6</v>
      </c>
      <c r="U39" s="223">
        <v>5</v>
      </c>
      <c r="V39" s="223">
        <v>2</v>
      </c>
      <c r="W39" s="449">
        <f t="shared" si="10"/>
        <v>19</v>
      </c>
      <c r="X39" s="232"/>
      <c r="Y39" s="442">
        <f t="shared" si="1"/>
        <v>0</v>
      </c>
      <c r="Z39" s="223"/>
      <c r="AA39" s="442">
        <f t="shared" si="2"/>
        <v>0</v>
      </c>
      <c r="AB39" s="223"/>
      <c r="AC39" s="442">
        <f t="shared" si="3"/>
        <v>0</v>
      </c>
      <c r="AD39" s="223"/>
      <c r="AE39" s="442">
        <f t="shared" si="4"/>
        <v>0</v>
      </c>
      <c r="AF39" s="443">
        <f t="shared" si="5"/>
        <v>0</v>
      </c>
      <c r="AG39" s="548">
        <f t="shared" si="6"/>
        <v>0</v>
      </c>
    </row>
    <row r="40" spans="2:33" ht="87.75" customHeight="1" x14ac:dyDescent="0.25">
      <c r="B40" s="221">
        <v>26</v>
      </c>
      <c r="C40" s="222" t="s">
        <v>941</v>
      </c>
      <c r="D40" s="222" t="s">
        <v>1297</v>
      </c>
      <c r="E40" s="427" t="s">
        <v>1298</v>
      </c>
      <c r="F40" s="222" t="s">
        <v>1198</v>
      </c>
      <c r="G40" s="222">
        <v>8125</v>
      </c>
      <c r="H40" s="230" t="s">
        <v>1299</v>
      </c>
      <c r="I40" s="230" t="s">
        <v>1174</v>
      </c>
      <c r="J40" s="230" t="s">
        <v>1175</v>
      </c>
      <c r="K40" s="230" t="s">
        <v>1300</v>
      </c>
      <c r="L40" s="234" t="s">
        <v>1166</v>
      </c>
      <c r="M40" s="230" t="s">
        <v>1301</v>
      </c>
      <c r="N40" s="234">
        <v>1000</v>
      </c>
      <c r="O40" s="433" t="s">
        <v>1302</v>
      </c>
      <c r="P40" s="230" t="s">
        <v>1303</v>
      </c>
      <c r="Q40" s="224">
        <v>46037</v>
      </c>
      <c r="R40" s="594">
        <v>46387</v>
      </c>
      <c r="S40" s="437">
        <v>200</v>
      </c>
      <c r="T40" s="433">
        <v>300</v>
      </c>
      <c r="U40" s="433">
        <v>300</v>
      </c>
      <c r="V40" s="429">
        <v>200</v>
      </c>
      <c r="W40" s="449">
        <f t="shared" si="10"/>
        <v>1000</v>
      </c>
      <c r="X40" s="437"/>
      <c r="Y40" s="442">
        <f t="shared" si="1"/>
        <v>0</v>
      </c>
      <c r="Z40" s="433"/>
      <c r="AA40" s="442">
        <f t="shared" si="2"/>
        <v>0</v>
      </c>
      <c r="AB40" s="433"/>
      <c r="AC40" s="442">
        <f t="shared" si="3"/>
        <v>0</v>
      </c>
      <c r="AD40" s="429"/>
      <c r="AE40" s="442">
        <f t="shared" si="4"/>
        <v>0</v>
      </c>
      <c r="AF40" s="443">
        <f t="shared" si="5"/>
        <v>0</v>
      </c>
      <c r="AG40" s="548">
        <f t="shared" si="6"/>
        <v>0</v>
      </c>
    </row>
    <row r="41" spans="2:33" ht="70.5" customHeight="1" x14ac:dyDescent="0.25">
      <c r="B41" s="221">
        <v>27</v>
      </c>
      <c r="C41" s="222" t="s">
        <v>941</v>
      </c>
      <c r="D41" s="222" t="s">
        <v>1297</v>
      </c>
      <c r="E41" s="427" t="s">
        <v>1304</v>
      </c>
      <c r="F41" s="222" t="s">
        <v>1198</v>
      </c>
      <c r="G41" s="222">
        <v>8125</v>
      </c>
      <c r="H41" s="230" t="s">
        <v>1305</v>
      </c>
      <c r="I41" s="230" t="s">
        <v>1174</v>
      </c>
      <c r="J41" s="230" t="s">
        <v>1175</v>
      </c>
      <c r="K41" s="230" t="s">
        <v>1306</v>
      </c>
      <c r="L41" s="234" t="s">
        <v>1166</v>
      </c>
      <c r="M41" s="230" t="s">
        <v>1307</v>
      </c>
      <c r="N41" s="234">
        <v>10</v>
      </c>
      <c r="O41" s="230" t="s">
        <v>1306</v>
      </c>
      <c r="P41" s="230" t="s">
        <v>1303</v>
      </c>
      <c r="Q41" s="224">
        <v>46037</v>
      </c>
      <c r="R41" s="594">
        <v>46387</v>
      </c>
      <c r="S41" s="585">
        <v>2</v>
      </c>
      <c r="T41" s="583">
        <v>3</v>
      </c>
      <c r="U41" s="583">
        <v>3</v>
      </c>
      <c r="V41" s="583">
        <v>2</v>
      </c>
      <c r="W41" s="584">
        <f t="shared" si="10"/>
        <v>10</v>
      </c>
      <c r="X41" s="585"/>
      <c r="Y41" s="586">
        <f t="shared" si="1"/>
        <v>0</v>
      </c>
      <c r="Z41" s="583"/>
      <c r="AA41" s="586">
        <f t="shared" si="2"/>
        <v>0</v>
      </c>
      <c r="AB41" s="583"/>
      <c r="AC41" s="586">
        <f t="shared" si="3"/>
        <v>0</v>
      </c>
      <c r="AD41" s="583"/>
      <c r="AE41" s="586">
        <f t="shared" si="4"/>
        <v>0</v>
      </c>
      <c r="AF41" s="587">
        <f t="shared" si="5"/>
        <v>0</v>
      </c>
      <c r="AG41" s="588">
        <f t="shared" si="6"/>
        <v>0</v>
      </c>
    </row>
    <row r="42" spans="2:33" ht="70.5" customHeight="1" x14ac:dyDescent="0.25">
      <c r="B42" s="221">
        <v>28</v>
      </c>
      <c r="C42" s="429" t="s">
        <v>1267</v>
      </c>
      <c r="D42" s="433" t="s">
        <v>1308</v>
      </c>
      <c r="E42" s="425" t="s">
        <v>1309</v>
      </c>
      <c r="F42" s="222" t="s">
        <v>1198</v>
      </c>
      <c r="G42" s="222">
        <v>7575</v>
      </c>
      <c r="H42" s="230" t="s">
        <v>1310</v>
      </c>
      <c r="I42" s="230" t="s">
        <v>1163</v>
      </c>
      <c r="J42" s="230" t="s">
        <v>1175</v>
      </c>
      <c r="K42" s="230" t="s">
        <v>1285</v>
      </c>
      <c r="L42" s="234" t="s">
        <v>1193</v>
      </c>
      <c r="M42" s="230" t="s">
        <v>1311</v>
      </c>
      <c r="N42" s="581">
        <v>1</v>
      </c>
      <c r="O42" s="230" t="s">
        <v>1312</v>
      </c>
      <c r="P42" s="230" t="s">
        <v>1313</v>
      </c>
      <c r="Q42" s="224">
        <v>46037</v>
      </c>
      <c r="R42" s="594">
        <v>46371</v>
      </c>
      <c r="S42" s="590">
        <v>1</v>
      </c>
      <c r="T42" s="442">
        <v>1</v>
      </c>
      <c r="U42" s="442">
        <v>1</v>
      </c>
      <c r="V42" s="442">
        <v>1</v>
      </c>
      <c r="W42" s="442">
        <v>1</v>
      </c>
      <c r="X42" s="227">
        <v>0</v>
      </c>
      <c r="Y42" s="442">
        <f t="shared" si="1"/>
        <v>0</v>
      </c>
      <c r="Z42" s="227">
        <v>0</v>
      </c>
      <c r="AA42" s="442">
        <f t="shared" ref="AA42:AA45" si="11">Z42/U42</f>
        <v>0</v>
      </c>
      <c r="AB42" s="227">
        <v>0</v>
      </c>
      <c r="AC42" s="442">
        <f t="shared" ref="AC42:AC45" si="12">AB42/W42</f>
        <v>0</v>
      </c>
      <c r="AD42" s="227">
        <v>0</v>
      </c>
      <c r="AE42" s="442" t="e">
        <f t="shared" ref="AE42:AE45" si="13">AD42/Y42</f>
        <v>#DIV/0!</v>
      </c>
      <c r="AF42" s="444">
        <f>(X42+Z42+AB42+AD42)/4</f>
        <v>0</v>
      </c>
      <c r="AG42" s="589">
        <f t="shared" si="6"/>
        <v>0</v>
      </c>
    </row>
    <row r="43" spans="2:33" ht="70.5" customHeight="1" x14ac:dyDescent="0.25">
      <c r="B43" s="221">
        <v>29</v>
      </c>
      <c r="C43" s="429" t="s">
        <v>1267</v>
      </c>
      <c r="D43" s="433" t="s">
        <v>1308</v>
      </c>
      <c r="E43" s="425" t="s">
        <v>1314</v>
      </c>
      <c r="F43" s="222" t="s">
        <v>1198</v>
      </c>
      <c r="G43" s="222">
        <v>7575</v>
      </c>
      <c r="H43" s="230" t="s">
        <v>1310</v>
      </c>
      <c r="I43" s="230" t="s">
        <v>1191</v>
      </c>
      <c r="J43" s="230" t="s">
        <v>1164</v>
      </c>
      <c r="K43" s="230" t="s">
        <v>1272</v>
      </c>
      <c r="L43" s="234" t="s">
        <v>1193</v>
      </c>
      <c r="M43" s="230" t="s">
        <v>1315</v>
      </c>
      <c r="N43" s="581">
        <v>1</v>
      </c>
      <c r="O43" s="230" t="s">
        <v>1312</v>
      </c>
      <c r="P43" s="230" t="s">
        <v>1313</v>
      </c>
      <c r="Q43" s="224">
        <v>46037</v>
      </c>
      <c r="R43" s="594">
        <v>46371</v>
      </c>
      <c r="S43" s="590">
        <v>1</v>
      </c>
      <c r="T43" s="442">
        <v>1</v>
      </c>
      <c r="U43" s="442">
        <v>1</v>
      </c>
      <c r="V43" s="442">
        <v>1</v>
      </c>
      <c r="W43" s="442">
        <v>1</v>
      </c>
      <c r="X43" s="227">
        <v>0</v>
      </c>
      <c r="Y43" s="442">
        <f t="shared" si="1"/>
        <v>0</v>
      </c>
      <c r="Z43" s="227">
        <v>0</v>
      </c>
      <c r="AA43" s="442">
        <f t="shared" si="11"/>
        <v>0</v>
      </c>
      <c r="AB43" s="227">
        <v>0</v>
      </c>
      <c r="AC43" s="442">
        <f t="shared" si="12"/>
        <v>0</v>
      </c>
      <c r="AD43" s="227">
        <v>0</v>
      </c>
      <c r="AE43" s="442" t="e">
        <f t="shared" si="13"/>
        <v>#DIV/0!</v>
      </c>
      <c r="AF43" s="444">
        <f>(X43+Z43+AB43+AD43)/4</f>
        <v>0</v>
      </c>
      <c r="AG43" s="589">
        <f t="shared" si="6"/>
        <v>0</v>
      </c>
    </row>
    <row r="44" spans="2:33" ht="70.5" customHeight="1" x14ac:dyDescent="0.25">
      <c r="B44" s="221">
        <v>30</v>
      </c>
      <c r="C44" s="429" t="s">
        <v>1267</v>
      </c>
      <c r="D44" s="433" t="s">
        <v>1308</v>
      </c>
      <c r="E44" s="425" t="s">
        <v>1316</v>
      </c>
      <c r="F44" s="222" t="s">
        <v>1198</v>
      </c>
      <c r="G44" s="222">
        <v>7575</v>
      </c>
      <c r="H44" s="230" t="s">
        <v>1310</v>
      </c>
      <c r="I44" s="230" t="s">
        <v>1163</v>
      </c>
      <c r="J44" s="230" t="s">
        <v>1182</v>
      </c>
      <c r="K44" s="230" t="s">
        <v>1317</v>
      </c>
      <c r="L44" s="234" t="s">
        <v>1193</v>
      </c>
      <c r="M44" s="230" t="s">
        <v>1318</v>
      </c>
      <c r="N44" s="581">
        <v>1</v>
      </c>
      <c r="O44" s="230" t="s">
        <v>1312</v>
      </c>
      <c r="P44" s="230" t="s">
        <v>1313</v>
      </c>
      <c r="Q44" s="224">
        <v>46037</v>
      </c>
      <c r="R44" s="594">
        <v>46371</v>
      </c>
      <c r="S44" s="590">
        <v>1</v>
      </c>
      <c r="T44" s="442">
        <v>1</v>
      </c>
      <c r="U44" s="442">
        <v>1</v>
      </c>
      <c r="V44" s="442">
        <v>1</v>
      </c>
      <c r="W44" s="442">
        <v>1</v>
      </c>
      <c r="X44" s="227">
        <v>0</v>
      </c>
      <c r="Y44" s="442">
        <f t="shared" si="1"/>
        <v>0</v>
      </c>
      <c r="Z44" s="227">
        <v>0</v>
      </c>
      <c r="AA44" s="442">
        <f t="shared" si="11"/>
        <v>0</v>
      </c>
      <c r="AB44" s="227">
        <v>0</v>
      </c>
      <c r="AC44" s="442">
        <f t="shared" si="12"/>
        <v>0</v>
      </c>
      <c r="AD44" s="227">
        <v>0</v>
      </c>
      <c r="AE44" s="442" t="e">
        <f t="shared" si="13"/>
        <v>#DIV/0!</v>
      </c>
      <c r="AF44" s="444">
        <f>(Z44+AB44+AD44)/3</f>
        <v>0</v>
      </c>
      <c r="AG44" s="589">
        <f>AF44/W44</f>
        <v>0</v>
      </c>
    </row>
    <row r="45" spans="2:33" ht="70.5" customHeight="1" thickBot="1" x14ac:dyDescent="0.3">
      <c r="B45" s="438">
        <v>31</v>
      </c>
      <c r="C45" s="596" t="s">
        <v>1267</v>
      </c>
      <c r="D45" s="579" t="s">
        <v>1308</v>
      </c>
      <c r="E45" s="580" t="s">
        <v>1319</v>
      </c>
      <c r="F45" s="439" t="s">
        <v>1198</v>
      </c>
      <c r="G45" s="439">
        <v>7575</v>
      </c>
      <c r="H45" s="375" t="s">
        <v>1310</v>
      </c>
      <c r="I45" s="375" t="s">
        <v>1163</v>
      </c>
      <c r="J45" s="375" t="s">
        <v>1223</v>
      </c>
      <c r="K45" s="375" t="s">
        <v>1285</v>
      </c>
      <c r="L45" s="440" t="s">
        <v>1193</v>
      </c>
      <c r="M45" s="375" t="s">
        <v>1311</v>
      </c>
      <c r="N45" s="582">
        <v>1</v>
      </c>
      <c r="O45" s="375" t="s">
        <v>1312</v>
      </c>
      <c r="P45" s="375" t="s">
        <v>1313</v>
      </c>
      <c r="Q45" s="376">
        <v>46037</v>
      </c>
      <c r="R45" s="597">
        <v>46371</v>
      </c>
      <c r="S45" s="590">
        <v>1</v>
      </c>
      <c r="T45" s="442">
        <v>1</v>
      </c>
      <c r="U45" s="442">
        <v>1</v>
      </c>
      <c r="V45" s="442">
        <v>1</v>
      </c>
      <c r="W45" s="442">
        <v>1</v>
      </c>
      <c r="X45" s="227">
        <v>0</v>
      </c>
      <c r="Y45" s="442">
        <f t="shared" si="1"/>
        <v>0</v>
      </c>
      <c r="Z45" s="227">
        <v>0</v>
      </c>
      <c r="AA45" s="442">
        <f t="shared" si="11"/>
        <v>0</v>
      </c>
      <c r="AB45" s="227">
        <v>0</v>
      </c>
      <c r="AC45" s="442">
        <f t="shared" si="12"/>
        <v>0</v>
      </c>
      <c r="AD45" s="227">
        <v>0</v>
      </c>
      <c r="AE45" s="442" t="e">
        <f t="shared" si="13"/>
        <v>#DIV/0!</v>
      </c>
      <c r="AF45" s="444">
        <f>(X45+Z45+AB45+AD45)/4</f>
        <v>0</v>
      </c>
      <c r="AG45" s="589">
        <f t="shared" si="6"/>
        <v>0</v>
      </c>
    </row>
    <row r="46" spans="2:33" x14ac:dyDescent="0.25">
      <c r="B46" s="1171" t="s">
        <v>487</v>
      </c>
      <c r="C46" s="1171"/>
      <c r="D46" s="1171"/>
      <c r="E46" s="1171"/>
      <c r="F46" s="1171"/>
      <c r="G46" s="1171"/>
      <c r="H46" s="1171"/>
      <c r="I46" s="1171"/>
      <c r="J46" s="1171"/>
      <c r="K46" s="1171"/>
      <c r="L46" s="1171"/>
      <c r="M46" s="1171"/>
      <c r="N46" s="1171"/>
      <c r="O46" s="1171"/>
      <c r="P46" s="1171"/>
      <c r="Q46" s="1171"/>
      <c r="R46" s="1171"/>
      <c r="S46" s="1171"/>
      <c r="T46" s="1171"/>
      <c r="U46" s="1171"/>
      <c r="V46" s="1171"/>
      <c r="W46" s="1171"/>
      <c r="X46" s="1171"/>
      <c r="Y46" s="1171"/>
      <c r="Z46" s="1171"/>
      <c r="AA46" s="1171"/>
      <c r="AB46" s="1171"/>
      <c r="AC46" s="1171"/>
      <c r="AD46" s="1171"/>
      <c r="AE46" s="1171"/>
      <c r="AF46" s="1171"/>
      <c r="AG46" s="445">
        <f>(SUM(AG15:AG41))/27</f>
        <v>0</v>
      </c>
    </row>
    <row r="47" spans="2:33" ht="15.75" thickBot="1" x14ac:dyDescent="0.3">
      <c r="AG47" s="441"/>
    </row>
    <row r="48" spans="2:33" ht="34.5" customHeight="1" x14ac:dyDescent="0.25">
      <c r="B48" s="829" t="s">
        <v>489</v>
      </c>
      <c r="C48" s="830"/>
      <c r="D48" s="830"/>
      <c r="E48" s="830"/>
      <c r="F48" s="1168">
        <v>46044</v>
      </c>
      <c r="G48" s="1168"/>
      <c r="H48" s="1168"/>
      <c r="I48" s="1168"/>
      <c r="J48" s="1168"/>
      <c r="K48" s="1168"/>
      <c r="L48" s="1168"/>
      <c r="M48" s="1168"/>
      <c r="N48" s="1168"/>
      <c r="O48" s="1168"/>
      <c r="P48" s="1168"/>
      <c r="Q48" s="1168"/>
      <c r="R48" s="1168"/>
      <c r="S48" s="1168"/>
      <c r="T48" s="1168"/>
      <c r="U48" s="1168"/>
      <c r="V48" s="1168"/>
      <c r="W48" s="1168"/>
      <c r="X48" s="1168"/>
      <c r="Y48" s="1168"/>
      <c r="Z48" s="1168"/>
      <c r="AA48" s="1168"/>
      <c r="AB48" s="1168"/>
      <c r="AC48" s="1168"/>
      <c r="AD48" s="1168"/>
      <c r="AE48" s="1168"/>
      <c r="AF48" s="1168"/>
      <c r="AG48" s="1168"/>
    </row>
    <row r="49" spans="2:33" ht="40.5" customHeight="1" x14ac:dyDescent="0.25">
      <c r="B49" s="1115" t="s">
        <v>490</v>
      </c>
      <c r="C49" s="1116"/>
      <c r="D49" s="1116"/>
      <c r="E49" s="1116"/>
      <c r="F49" s="1169" t="s">
        <v>1320</v>
      </c>
      <c r="G49" s="1170"/>
      <c r="H49" s="1170"/>
      <c r="I49" s="1170"/>
      <c r="J49" s="1170"/>
      <c r="K49" s="1170"/>
      <c r="L49" s="1170"/>
      <c r="M49" s="1170"/>
      <c r="N49" s="1170"/>
      <c r="O49" s="1170"/>
      <c r="P49" s="1170"/>
      <c r="Q49" s="1170"/>
      <c r="R49" s="1170"/>
      <c r="S49" s="1170"/>
      <c r="T49" s="1170"/>
      <c r="U49" s="1170"/>
      <c r="V49" s="1170"/>
      <c r="W49" s="1170"/>
      <c r="X49" s="1170"/>
      <c r="Y49" s="1170"/>
      <c r="Z49" s="1170"/>
      <c r="AA49" s="1170"/>
      <c r="AB49" s="1170"/>
      <c r="AC49" s="1170"/>
      <c r="AD49" s="1170"/>
      <c r="AE49" s="1170"/>
      <c r="AF49" s="1170"/>
      <c r="AG49" s="1170"/>
    </row>
    <row r="50" spans="2:33" ht="49.5" customHeight="1" x14ac:dyDescent="0.25">
      <c r="B50" s="1115" t="s">
        <v>492</v>
      </c>
      <c r="C50" s="1116"/>
      <c r="D50" s="1116"/>
      <c r="E50" s="1116"/>
      <c r="F50" s="1057">
        <v>46044</v>
      </c>
      <c r="G50" s="1057"/>
      <c r="H50" s="1057"/>
      <c r="I50" s="1057"/>
      <c r="J50" s="1057"/>
      <c r="K50" s="1057"/>
      <c r="L50" s="1057"/>
      <c r="M50" s="1057"/>
      <c r="N50" s="1057"/>
      <c r="O50" s="1057"/>
      <c r="P50" s="1057"/>
      <c r="Q50" s="1057"/>
      <c r="R50" s="1057"/>
      <c r="S50" s="1057"/>
      <c r="T50" s="1057"/>
      <c r="U50" s="1057"/>
      <c r="V50" s="1057"/>
      <c r="W50" s="1057"/>
      <c r="X50" s="1057"/>
      <c r="Y50" s="1057"/>
      <c r="Z50" s="1057"/>
      <c r="AA50" s="1057"/>
      <c r="AB50" s="1057"/>
      <c r="AC50" s="1057"/>
      <c r="AD50" s="1057"/>
      <c r="AE50" s="1057"/>
      <c r="AF50" s="1057"/>
      <c r="AG50" s="1057"/>
    </row>
    <row r="51" spans="2:33" ht="41.25" customHeight="1" thickBot="1" x14ac:dyDescent="0.3">
      <c r="B51" s="827" t="s">
        <v>493</v>
      </c>
      <c r="C51" s="828"/>
      <c r="D51" s="828"/>
      <c r="E51" s="828"/>
      <c r="F51" s="598" t="s">
        <v>1321</v>
      </c>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8"/>
      <c r="AG51" s="598"/>
    </row>
  </sheetData>
  <autoFilter ref="A14:AG41" xr:uid="{1275D842-5D26-4AA0-BCD1-14DEB428E571}"/>
  <mergeCells count="51">
    <mergeCell ref="B46:AF46"/>
    <mergeCell ref="W13:W14"/>
    <mergeCell ref="X13:Y13"/>
    <mergeCell ref="Z13:AA13"/>
    <mergeCell ref="AB13:AC13"/>
    <mergeCell ref="AD13:AE13"/>
    <mergeCell ref="AF13:AF14"/>
    <mergeCell ref="N13:N14"/>
    <mergeCell ref="O13:O14"/>
    <mergeCell ref="P13:P14"/>
    <mergeCell ref="Q13:Q14"/>
    <mergeCell ref="B51:E51"/>
    <mergeCell ref="F48:AG48"/>
    <mergeCell ref="F49:AG49"/>
    <mergeCell ref="F50:AG50"/>
    <mergeCell ref="F51:AG51"/>
    <mergeCell ref="B49:E49"/>
    <mergeCell ref="B50:E50"/>
    <mergeCell ref="B48:E48"/>
    <mergeCell ref="X12:AG12"/>
    <mergeCell ref="B13:B14"/>
    <mergeCell ref="C13:C14"/>
    <mergeCell ref="D13:D14"/>
    <mergeCell ref="E13:E14"/>
    <mergeCell ref="F13:F14"/>
    <mergeCell ref="G13:G14"/>
    <mergeCell ref="S13:V13"/>
    <mergeCell ref="H13:H14"/>
    <mergeCell ref="I13:I14"/>
    <mergeCell ref="J13:J14"/>
    <mergeCell ref="K13:K14"/>
    <mergeCell ref="M13:M14"/>
    <mergeCell ref="AG13:AG14"/>
    <mergeCell ref="L13:L14"/>
    <mergeCell ref="R13:R14"/>
    <mergeCell ref="G9:J9"/>
    <mergeCell ref="B11:O11"/>
    <mergeCell ref="B12:V12"/>
    <mergeCell ref="B1:C4"/>
    <mergeCell ref="E1:R2"/>
    <mergeCell ref="S1:V1"/>
    <mergeCell ref="S2:V2"/>
    <mergeCell ref="E3:R4"/>
    <mergeCell ref="S3:V3"/>
    <mergeCell ref="S4:V4"/>
    <mergeCell ref="B5:Q5"/>
    <mergeCell ref="S5:U5"/>
    <mergeCell ref="B7:C7"/>
    <mergeCell ref="D7:Q7"/>
    <mergeCell ref="R7:V8"/>
    <mergeCell ref="K8:Q8"/>
  </mergeCells>
  <hyperlinks>
    <hyperlink ref="S5:U5" location="'Plan Acción 2024'!A1" display="Portada" xr:uid="{2EDF7E55-A592-4D73-B4D9-89BCD43B643F}"/>
    <hyperlink ref="K8:Q8" location="'B. Marco Legal'!A1" display="Ver marco legal " xr:uid="{CFB5FEF2-6070-4AA5-B016-BFB904DD4B27}"/>
  </hyperlinks>
  <pageMargins left="0.7" right="0.7" top="0.75" bottom="0.75" header="0.3" footer="0.3"/>
  <pageSetup paperSize="9" scale="1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6373-1DF0-411F-A5A6-86C32E5F559E}">
  <sheetPr>
    <pageSetUpPr fitToPage="1"/>
  </sheetPr>
  <dimension ref="A1:AR116"/>
  <sheetViews>
    <sheetView tabSelected="1" view="pageBreakPreview" topLeftCell="G3" zoomScale="70" zoomScaleNormal="90" zoomScaleSheetLayoutView="70" workbookViewId="0">
      <selection activeCell="Q10" sqref="Q10:U11"/>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2" width="6.42578125" style="60" customWidth="1"/>
    <col min="13" max="13" width="7.5703125" style="60" customWidth="1"/>
    <col min="14" max="16" width="6.42578125" style="60" customWidth="1"/>
    <col min="17" max="17" width="8.7109375" style="60" customWidth="1"/>
    <col min="18" max="18" width="7.140625" style="60" customWidth="1"/>
    <col min="19" max="19" width="8.85546875" style="60" customWidth="1"/>
    <col min="20" max="20" width="10.140625" style="60" customWidth="1"/>
    <col min="21" max="21" width="9.140625" style="60" customWidth="1"/>
    <col min="22" max="44" width="11.42578125" style="53"/>
    <col min="45" max="16384" width="11.42578125" style="60"/>
  </cols>
  <sheetData>
    <row r="1" spans="1:21" s="52" customFormat="1" ht="54.75" customHeight="1" x14ac:dyDescent="0.25">
      <c r="B1" s="783" t="e" vm="1">
        <v>#VALUE!</v>
      </c>
      <c r="C1" s="786" t="s">
        <v>0</v>
      </c>
      <c r="D1" s="787"/>
      <c r="E1" s="787"/>
      <c r="F1" s="787"/>
      <c r="G1" s="787"/>
      <c r="H1" s="787"/>
      <c r="I1" s="787"/>
      <c r="J1" s="787"/>
      <c r="K1" s="787"/>
      <c r="L1" s="787"/>
      <c r="M1" s="787"/>
      <c r="N1" s="787"/>
      <c r="O1" s="787"/>
      <c r="P1" s="787"/>
      <c r="Q1" s="787"/>
      <c r="R1" s="790" t="s">
        <v>1322</v>
      </c>
      <c r="S1" s="791"/>
      <c r="T1" s="791"/>
      <c r="U1" s="792"/>
    </row>
    <row r="2" spans="1:21" s="52" customFormat="1" ht="54.75" customHeight="1" thickBot="1" x14ac:dyDescent="0.3">
      <c r="B2" s="784"/>
      <c r="C2" s="788"/>
      <c r="D2" s="789"/>
      <c r="E2" s="789"/>
      <c r="F2" s="789"/>
      <c r="G2" s="789"/>
      <c r="H2" s="789"/>
      <c r="I2" s="789"/>
      <c r="J2" s="789"/>
      <c r="K2" s="789"/>
      <c r="L2" s="789"/>
      <c r="M2" s="789"/>
      <c r="N2" s="789"/>
      <c r="O2" s="789"/>
      <c r="P2" s="789"/>
      <c r="Q2" s="789"/>
      <c r="R2" s="793" t="s">
        <v>835</v>
      </c>
      <c r="S2" s="627"/>
      <c r="T2" s="627"/>
      <c r="U2" s="628"/>
    </row>
    <row r="3" spans="1:21" s="52" customFormat="1" ht="54.75" customHeight="1" x14ac:dyDescent="0.25">
      <c r="B3" s="784"/>
      <c r="C3" s="794" t="s">
        <v>3</v>
      </c>
      <c r="D3" s="795"/>
      <c r="E3" s="795"/>
      <c r="F3" s="795"/>
      <c r="G3" s="795"/>
      <c r="H3" s="795"/>
      <c r="I3" s="795"/>
      <c r="J3" s="795"/>
      <c r="K3" s="795"/>
      <c r="L3" s="795"/>
      <c r="M3" s="795"/>
      <c r="N3" s="795"/>
      <c r="O3" s="795"/>
      <c r="P3" s="795"/>
      <c r="Q3" s="795"/>
      <c r="R3" s="836" t="s">
        <v>4</v>
      </c>
      <c r="S3" s="837"/>
      <c r="T3" s="837"/>
      <c r="U3" s="838"/>
    </row>
    <row r="4" spans="1:21" s="52" customFormat="1" ht="54.75" customHeight="1" x14ac:dyDescent="0.25">
      <c r="B4" s="785"/>
      <c r="C4" s="622"/>
      <c r="D4" s="623"/>
      <c r="E4" s="623"/>
      <c r="F4" s="623"/>
      <c r="G4" s="623"/>
      <c r="H4" s="623"/>
      <c r="I4" s="623"/>
      <c r="J4" s="623"/>
      <c r="K4" s="623"/>
      <c r="L4" s="623"/>
      <c r="M4" s="623"/>
      <c r="N4" s="623"/>
      <c r="O4" s="623"/>
      <c r="P4" s="623"/>
      <c r="Q4" s="623"/>
      <c r="R4" s="799" t="s">
        <v>5</v>
      </c>
      <c r="S4" s="800"/>
      <c r="T4" s="800"/>
      <c r="U4" s="801"/>
    </row>
    <row r="5" spans="1:21" s="53" customFormat="1" ht="35.25" customHeight="1" x14ac:dyDescent="0.25">
      <c r="B5" s="1181" t="s">
        <v>1323</v>
      </c>
      <c r="C5" s="1181"/>
      <c r="D5" s="1181"/>
      <c r="E5" s="1181"/>
      <c r="F5" s="1181"/>
      <c r="G5" s="1181"/>
      <c r="H5" s="1181"/>
      <c r="I5" s="1181"/>
      <c r="J5" s="1181"/>
      <c r="K5" s="1181"/>
      <c r="L5" s="1181"/>
      <c r="M5" s="1181"/>
      <c r="N5" s="1181"/>
      <c r="O5" s="1181"/>
      <c r="P5" s="1181"/>
      <c r="Q5" s="54"/>
      <c r="R5" s="969" t="s">
        <v>22</v>
      </c>
      <c r="S5" s="969"/>
      <c r="T5" s="969"/>
      <c r="U5" s="54"/>
    </row>
    <row r="6" spans="1:21" s="53" customFormat="1" ht="6" customHeight="1" thickBot="1" x14ac:dyDescent="0.25"/>
    <row r="7" spans="1:21" s="53" customFormat="1" ht="68.25" customHeight="1" thickBot="1" x14ac:dyDescent="0.25">
      <c r="B7" s="55" t="s">
        <v>435</v>
      </c>
      <c r="C7" s="1182" t="s">
        <v>1324</v>
      </c>
      <c r="D7" s="1183"/>
      <c r="E7" s="1183"/>
      <c r="F7" s="1183"/>
      <c r="G7" s="1183"/>
      <c r="H7" s="1183"/>
      <c r="I7" s="1183"/>
      <c r="J7" s="1183"/>
      <c r="K7" s="1183"/>
      <c r="L7" s="1183"/>
      <c r="M7" s="1183"/>
      <c r="N7" s="1183"/>
      <c r="O7" s="1183"/>
      <c r="P7" s="1184"/>
      <c r="Q7" s="973"/>
      <c r="R7" s="973"/>
      <c r="S7" s="973"/>
      <c r="T7" s="973"/>
      <c r="U7" s="973"/>
    </row>
    <row r="8" spans="1:21" s="53" customFormat="1" ht="25.5" customHeight="1" x14ac:dyDescent="0.25">
      <c r="J8" s="1152" t="s">
        <v>437</v>
      </c>
      <c r="K8" s="1152"/>
      <c r="L8" s="1152"/>
      <c r="M8" s="1152"/>
      <c r="N8" s="1152"/>
      <c r="O8" s="1152"/>
      <c r="P8" s="1152"/>
      <c r="Q8" s="973"/>
      <c r="R8" s="973"/>
      <c r="S8" s="973"/>
      <c r="T8" s="973"/>
      <c r="U8" s="973"/>
    </row>
    <row r="9" spans="1:21" s="53" customFormat="1" ht="24" customHeight="1" x14ac:dyDescent="0.2">
      <c r="B9" s="56"/>
      <c r="C9" s="56"/>
      <c r="E9" s="974"/>
      <c r="F9" s="974"/>
      <c r="G9" s="974"/>
      <c r="H9" s="974"/>
      <c r="I9" s="85"/>
    </row>
    <row r="10" spans="1:21" s="53" customFormat="1" ht="27.75" customHeight="1" x14ac:dyDescent="0.2">
      <c r="B10" s="57"/>
      <c r="C10" s="57"/>
      <c r="Q10" s="1195" t="s">
        <v>1325</v>
      </c>
      <c r="R10" s="1195"/>
      <c r="S10" s="1195"/>
      <c r="T10" s="1195"/>
      <c r="U10" s="1195"/>
    </row>
    <row r="11" spans="1:21" s="53" customFormat="1" ht="27.75" customHeight="1" x14ac:dyDescent="0.2">
      <c r="B11" s="57"/>
      <c r="C11" s="57"/>
      <c r="Q11" s="1195"/>
      <c r="R11" s="1195"/>
      <c r="S11" s="1195"/>
      <c r="T11" s="1195"/>
      <c r="U11" s="1195"/>
    </row>
    <row r="12" spans="1:21" s="53" customFormat="1" ht="24.75" customHeight="1" x14ac:dyDescent="0.2">
      <c r="E12" s="58" t="s">
        <v>791</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ht="13.5" thickBot="1" x14ac:dyDescent="0.25">
      <c r="A14" s="59"/>
      <c r="B14" s="808" t="s">
        <v>440</v>
      </c>
      <c r="C14" s="814" t="s">
        <v>441</v>
      </c>
      <c r="D14" s="814" t="s">
        <v>442</v>
      </c>
      <c r="E14" s="909" t="s">
        <v>443</v>
      </c>
      <c r="F14" s="909"/>
      <c r="G14" s="909" t="s">
        <v>444</v>
      </c>
      <c r="H14" s="840" t="s">
        <v>445</v>
      </c>
      <c r="I14" s="1075" t="s">
        <v>910</v>
      </c>
      <c r="J14" s="811" t="s">
        <v>447</v>
      </c>
      <c r="K14" s="814"/>
      <c r="L14" s="814"/>
      <c r="M14" s="814"/>
      <c r="N14" s="814"/>
      <c r="O14" s="814"/>
      <c r="P14" s="814"/>
      <c r="Q14" s="814"/>
      <c r="R14" s="814"/>
      <c r="S14" s="814"/>
      <c r="T14" s="814"/>
      <c r="U14" s="1189"/>
    </row>
    <row r="15" spans="1:21" ht="13.5" thickBot="1" x14ac:dyDescent="0.25">
      <c r="A15" s="59"/>
      <c r="B15" s="1054"/>
      <c r="C15" s="916"/>
      <c r="D15" s="916"/>
      <c r="E15" s="913"/>
      <c r="F15" s="913"/>
      <c r="G15" s="913"/>
      <c r="H15" s="1096"/>
      <c r="I15" s="1145"/>
      <c r="J15" s="239" t="s">
        <v>450</v>
      </c>
      <c r="K15" s="237" t="s">
        <v>451</v>
      </c>
      <c r="L15" s="237" t="s">
        <v>452</v>
      </c>
      <c r="M15" s="237" t="s">
        <v>453</v>
      </c>
      <c r="N15" s="237" t="s">
        <v>454</v>
      </c>
      <c r="O15" s="237" t="s">
        <v>455</v>
      </c>
      <c r="P15" s="237" t="s">
        <v>456</v>
      </c>
      <c r="Q15" s="237" t="s">
        <v>457</v>
      </c>
      <c r="R15" s="237" t="s">
        <v>458</v>
      </c>
      <c r="S15" s="237" t="s">
        <v>459</v>
      </c>
      <c r="T15" s="237" t="s">
        <v>460</v>
      </c>
      <c r="U15" s="238" t="s">
        <v>461</v>
      </c>
    </row>
    <row r="16" spans="1:21" ht="133.5" customHeight="1" x14ac:dyDescent="0.2">
      <c r="A16" s="59"/>
      <c r="B16" s="23" t="s">
        <v>1326</v>
      </c>
      <c r="C16" s="25" t="s">
        <v>1327</v>
      </c>
      <c r="D16" s="25" t="s">
        <v>1328</v>
      </c>
      <c r="E16" s="849" t="s">
        <v>1329</v>
      </c>
      <c r="F16" s="849"/>
      <c r="G16" s="25" t="s">
        <v>1330</v>
      </c>
      <c r="H16" s="25" t="s">
        <v>1196</v>
      </c>
      <c r="I16" s="240">
        <v>1</v>
      </c>
      <c r="J16" s="189"/>
      <c r="K16" s="188"/>
      <c r="L16" s="188"/>
      <c r="M16" s="241">
        <v>0.33329999999999999</v>
      </c>
      <c r="N16" s="241"/>
      <c r="O16" s="241"/>
      <c r="P16" s="241"/>
      <c r="Q16" s="241">
        <v>0.33329999999999999</v>
      </c>
      <c r="R16" s="241"/>
      <c r="S16" s="241"/>
      <c r="T16" s="241"/>
      <c r="U16" s="241">
        <v>0.33339999999999997</v>
      </c>
    </row>
    <row r="17" spans="2:23" s="53" customFormat="1" ht="15" customHeight="1" x14ac:dyDescent="0.2">
      <c r="B17" s="846" t="s">
        <v>487</v>
      </c>
      <c r="C17" s="846"/>
      <c r="D17" s="846"/>
      <c r="E17" s="846"/>
      <c r="F17" s="846"/>
      <c r="G17" s="846"/>
      <c r="H17" s="846"/>
      <c r="I17" s="397">
        <f>SUM(I16)</f>
        <v>1</v>
      </c>
      <c r="J17" s="390">
        <f t="shared" ref="J17:U17" si="0">SUM(J16)</f>
        <v>0</v>
      </c>
      <c r="K17" s="390">
        <f t="shared" si="0"/>
        <v>0</v>
      </c>
      <c r="L17" s="390">
        <f t="shared" si="0"/>
        <v>0</v>
      </c>
      <c r="M17" s="390">
        <f t="shared" si="0"/>
        <v>0.33329999999999999</v>
      </c>
      <c r="N17" s="390">
        <f t="shared" si="0"/>
        <v>0</v>
      </c>
      <c r="O17" s="390">
        <f t="shared" si="0"/>
        <v>0</v>
      </c>
      <c r="P17" s="390">
        <f t="shared" si="0"/>
        <v>0</v>
      </c>
      <c r="Q17" s="390">
        <f t="shared" si="0"/>
        <v>0.33329999999999999</v>
      </c>
      <c r="R17" s="390">
        <f t="shared" si="0"/>
        <v>0</v>
      </c>
      <c r="S17" s="390">
        <f t="shared" si="0"/>
        <v>0</v>
      </c>
      <c r="T17" s="390">
        <f t="shared" si="0"/>
        <v>0</v>
      </c>
      <c r="U17" s="390">
        <f t="shared" si="0"/>
        <v>0.33339999999999997</v>
      </c>
    </row>
    <row r="18" spans="2:23" s="53" customFormat="1" x14ac:dyDescent="0.2">
      <c r="B18" s="820"/>
      <c r="C18" s="820"/>
      <c r="D18" s="820"/>
      <c r="E18" s="820"/>
      <c r="F18" s="820"/>
      <c r="G18" s="820"/>
      <c r="H18" s="820"/>
      <c r="I18" s="820"/>
      <c r="J18" s="820"/>
      <c r="K18" s="820"/>
      <c r="L18" s="820"/>
      <c r="M18" s="820"/>
      <c r="N18" s="820"/>
      <c r="O18" s="820"/>
      <c r="P18" s="820"/>
      <c r="Q18" s="820"/>
      <c r="R18" s="820"/>
      <c r="S18" s="820"/>
      <c r="T18" s="820"/>
      <c r="U18" s="820"/>
    </row>
    <row r="19" spans="2:23" s="53" customFormat="1" ht="13.5" thickBot="1" x14ac:dyDescent="0.25"/>
    <row r="20" spans="2:23" s="53" customFormat="1" ht="45.75" customHeight="1" x14ac:dyDescent="0.2">
      <c r="B20" s="829" t="s">
        <v>489</v>
      </c>
      <c r="C20" s="897"/>
      <c r="D20" s="1061">
        <v>46044</v>
      </c>
      <c r="E20" s="999"/>
      <c r="F20" s="999"/>
      <c r="G20" s="999"/>
      <c r="H20" s="999"/>
      <c r="I20" s="999"/>
      <c r="J20" s="999"/>
      <c r="K20" s="999"/>
      <c r="L20" s="999"/>
      <c r="M20" s="999"/>
      <c r="N20" s="999"/>
      <c r="O20" s="999"/>
      <c r="P20" s="999"/>
      <c r="Q20" s="999"/>
      <c r="R20" s="999"/>
      <c r="S20" s="999"/>
      <c r="T20" s="999"/>
      <c r="U20" s="1000"/>
    </row>
    <row r="21" spans="2:23" s="53" customFormat="1" ht="42.75" customHeight="1" thickBot="1" x14ac:dyDescent="0.25">
      <c r="B21" s="827" t="s">
        <v>490</v>
      </c>
      <c r="C21" s="886"/>
      <c r="D21" s="1085" t="s">
        <v>1331</v>
      </c>
      <c r="E21" s="1063"/>
      <c r="F21" s="1063"/>
      <c r="G21" s="1063"/>
      <c r="H21" s="1063"/>
      <c r="I21" s="1063"/>
      <c r="J21" s="1063"/>
      <c r="K21" s="1063"/>
      <c r="L21" s="1063"/>
      <c r="M21" s="1063"/>
      <c r="N21" s="1063"/>
      <c r="O21" s="1063"/>
      <c r="P21" s="1063"/>
      <c r="Q21" s="1063"/>
      <c r="R21" s="1063"/>
      <c r="S21" s="1063"/>
      <c r="T21" s="1063"/>
      <c r="U21" s="1064"/>
    </row>
    <row r="22" spans="2:23" s="53" customFormat="1" ht="34.5" customHeight="1" x14ac:dyDescent="0.2">
      <c r="B22" s="1185" t="s">
        <v>492</v>
      </c>
      <c r="C22" s="1186"/>
      <c r="D22" s="1056">
        <v>46044</v>
      </c>
      <c r="E22" s="1057"/>
      <c r="F22" s="1057"/>
      <c r="G22" s="1057"/>
      <c r="H22" s="1057"/>
      <c r="I22" s="1057"/>
      <c r="J22" s="1057"/>
      <c r="K22" s="1057"/>
      <c r="L22" s="1057"/>
      <c r="M22" s="1057"/>
      <c r="N22" s="1057"/>
      <c r="O22" s="1057"/>
      <c r="P22" s="1057"/>
      <c r="Q22" s="1057"/>
      <c r="R22" s="1057"/>
      <c r="S22" s="1057"/>
      <c r="T22" s="1057"/>
      <c r="U22" s="1058"/>
      <c r="V22" s="386"/>
      <c r="W22" s="386"/>
    </row>
    <row r="23" spans="2:23" s="53" customFormat="1" ht="45" customHeight="1" thickBot="1" x14ac:dyDescent="0.25">
      <c r="B23" s="1187" t="s">
        <v>493</v>
      </c>
      <c r="C23" s="1188"/>
      <c r="D23" s="692" t="s">
        <v>1321</v>
      </c>
      <c r="E23" s="693"/>
      <c r="F23" s="693"/>
      <c r="G23" s="693"/>
      <c r="H23" s="693"/>
      <c r="I23" s="693"/>
      <c r="J23" s="693"/>
      <c r="K23" s="693"/>
      <c r="L23" s="693"/>
      <c r="M23" s="693"/>
      <c r="N23" s="693"/>
      <c r="O23" s="693"/>
      <c r="P23" s="693"/>
      <c r="Q23" s="693"/>
      <c r="R23" s="693"/>
      <c r="S23" s="693"/>
      <c r="T23" s="693"/>
      <c r="U23" s="694"/>
      <c r="V23" s="387"/>
      <c r="W23" s="387"/>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3">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 ref="B1:B4"/>
    <mergeCell ref="C1:Q2"/>
    <mergeCell ref="R1:U1"/>
    <mergeCell ref="R2:U2"/>
    <mergeCell ref="C3:Q4"/>
    <mergeCell ref="R3:U3"/>
    <mergeCell ref="R4:U4"/>
    <mergeCell ref="B5:P5"/>
    <mergeCell ref="R5:T5"/>
    <mergeCell ref="C7:P7"/>
    <mergeCell ref="Q7:U8"/>
    <mergeCell ref="J8:P8"/>
    <mergeCell ref="E16:F16"/>
    <mergeCell ref="B18:U18"/>
    <mergeCell ref="B20:C20"/>
    <mergeCell ref="D20:U20"/>
    <mergeCell ref="B17:H17"/>
  </mergeCells>
  <hyperlinks>
    <hyperlink ref="R5:T5" location="'Plan Acción 2024'!A1" display="Portada" xr:uid="{08E7A727-7A43-4C2A-8DDA-E68B1D43FCF7}"/>
    <hyperlink ref="J8:P8" location="'B. Marco Legal'!A1" display="Ver marco legal " xr:uid="{41354364-F0A2-4A49-B00D-C5C168A24224}"/>
    <hyperlink ref="Q10:U11" r:id="rId1" display="Anexo 1: Estrategia de Racionalización de trámites" xr:uid="{4D26B890-CF00-4334-8DF9-3CA6DFB1CA82}"/>
  </hyperlinks>
  <pageMargins left="1.1811023622047243" right="0.78740157480314965" top="1.1811023622047243" bottom="0.78740157480314965" header="0.78740157480314965" footer="0.78740157480314965"/>
  <pageSetup scale="40" fitToHeight="0" orientation="landscape" r:id="rId2"/>
  <headerFooter>
    <oddFooter>&amp;L&amp;G&amp;RPG01-PL01 V2
SECCIÓN C
Página &amp;P de &amp;N</odd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8511-059F-4534-BDFF-C72049036A2A}">
  <sheetPr>
    <pageSetUpPr fitToPage="1"/>
  </sheetPr>
  <dimension ref="A1:AQ122"/>
  <sheetViews>
    <sheetView view="pageBreakPreview" topLeftCell="E1" zoomScale="90" zoomScaleNormal="90" zoomScaleSheetLayoutView="90" workbookViewId="0">
      <selection activeCell="V2" sqref="V2"/>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42.140625" style="60" customWidth="1"/>
    <col min="6" max="6" width="17.85546875" style="60" customWidth="1"/>
    <col min="7" max="7" width="26.85546875" style="60" customWidth="1"/>
    <col min="8" max="8" width="11.42578125" style="60" bestFit="1" customWidth="1"/>
    <col min="9" max="15" width="6.42578125" style="60" customWidth="1"/>
    <col min="16" max="16" width="4.5703125" style="60" bestFit="1" customWidth="1"/>
    <col min="17" max="17" width="4.28515625" style="60" bestFit="1" customWidth="1"/>
    <col min="18" max="18" width="4.140625" style="60" bestFit="1" customWidth="1"/>
    <col min="19" max="19" width="5" style="60" bestFit="1" customWidth="1"/>
    <col min="20" max="20" width="9.42578125" style="60" customWidth="1"/>
    <col min="21" max="43" width="11.42578125" style="53"/>
    <col min="44" max="16384" width="11.42578125" style="60"/>
  </cols>
  <sheetData>
    <row r="1" spans="1:20" s="52" customFormat="1" ht="54.75" customHeight="1" x14ac:dyDescent="0.25">
      <c r="B1" s="783" t="e" vm="1">
        <v>#VALUE!</v>
      </c>
      <c r="C1" s="786" t="s">
        <v>0</v>
      </c>
      <c r="D1" s="787"/>
      <c r="E1" s="787"/>
      <c r="F1" s="787"/>
      <c r="G1" s="787"/>
      <c r="H1" s="787"/>
      <c r="I1" s="787"/>
      <c r="J1" s="787"/>
      <c r="K1" s="787"/>
      <c r="L1" s="787"/>
      <c r="M1" s="787"/>
      <c r="N1" s="787"/>
      <c r="O1" s="787"/>
      <c r="P1" s="787"/>
      <c r="Q1" s="790" t="s">
        <v>1332</v>
      </c>
      <c r="R1" s="791"/>
      <c r="S1" s="791"/>
      <c r="T1" s="792"/>
    </row>
    <row r="2" spans="1:20" s="52" customFormat="1" ht="54.75" customHeight="1" thickBot="1" x14ac:dyDescent="0.3">
      <c r="B2" s="784"/>
      <c r="C2" s="788"/>
      <c r="D2" s="789"/>
      <c r="E2" s="789"/>
      <c r="F2" s="789"/>
      <c r="G2" s="789"/>
      <c r="H2" s="789"/>
      <c r="I2" s="789"/>
      <c r="J2" s="789"/>
      <c r="K2" s="789"/>
      <c r="L2" s="789"/>
      <c r="M2" s="789"/>
      <c r="N2" s="789"/>
      <c r="O2" s="789"/>
      <c r="P2" s="789"/>
      <c r="Q2" s="793" t="s">
        <v>835</v>
      </c>
      <c r="R2" s="627"/>
      <c r="S2" s="627"/>
      <c r="T2" s="628"/>
    </row>
    <row r="3" spans="1:20" s="52" customFormat="1" ht="54.75" customHeight="1" x14ac:dyDescent="0.25">
      <c r="B3" s="784"/>
      <c r="C3" s="794" t="s">
        <v>3</v>
      </c>
      <c r="D3" s="795"/>
      <c r="E3" s="795"/>
      <c r="F3" s="795"/>
      <c r="G3" s="795"/>
      <c r="H3" s="795"/>
      <c r="I3" s="795"/>
      <c r="J3" s="795"/>
      <c r="K3" s="795"/>
      <c r="L3" s="795"/>
      <c r="M3" s="795"/>
      <c r="N3" s="795"/>
      <c r="O3" s="795"/>
      <c r="P3" s="795"/>
      <c r="Q3" s="836" t="s">
        <v>4</v>
      </c>
      <c r="R3" s="837"/>
      <c r="S3" s="837"/>
      <c r="T3" s="838"/>
    </row>
    <row r="4" spans="1:20" s="52" customFormat="1" ht="54.75" customHeight="1" thickBot="1" x14ac:dyDescent="0.3">
      <c r="B4" s="785"/>
      <c r="C4" s="622"/>
      <c r="D4" s="623"/>
      <c r="E4" s="623"/>
      <c r="F4" s="623"/>
      <c r="G4" s="623"/>
      <c r="H4" s="623"/>
      <c r="I4" s="623"/>
      <c r="J4" s="623"/>
      <c r="K4" s="623"/>
      <c r="L4" s="623"/>
      <c r="M4" s="623"/>
      <c r="N4" s="623"/>
      <c r="O4" s="623"/>
      <c r="P4" s="623"/>
      <c r="Q4" s="799" t="s">
        <v>1333</v>
      </c>
      <c r="R4" s="800"/>
      <c r="S4" s="800"/>
      <c r="T4" s="801"/>
    </row>
    <row r="5" spans="1:20" s="53" customFormat="1" ht="35.25" customHeight="1" x14ac:dyDescent="0.25">
      <c r="B5" s="1051" t="s">
        <v>428</v>
      </c>
      <c r="C5" s="1051"/>
      <c r="D5" s="1051"/>
      <c r="E5" s="1051"/>
      <c r="F5" s="1051"/>
      <c r="G5" s="1051"/>
      <c r="H5" s="1051"/>
      <c r="I5" s="1051"/>
      <c r="J5" s="1051"/>
      <c r="K5" s="1051"/>
      <c r="L5" s="1051"/>
      <c r="M5" s="1051"/>
      <c r="N5" s="1051"/>
      <c r="O5" s="1051"/>
      <c r="P5" s="54"/>
      <c r="Q5" s="969" t="s">
        <v>22</v>
      </c>
      <c r="R5" s="969"/>
      <c r="S5" s="969"/>
      <c r="T5" s="54"/>
    </row>
    <row r="6" spans="1:20" s="53" customFormat="1" ht="6" customHeight="1" thickBot="1" x14ac:dyDescent="0.25">
      <c r="B6" s="176"/>
      <c r="C6" s="176"/>
      <c r="D6" s="176"/>
      <c r="E6" s="176"/>
      <c r="F6" s="176"/>
      <c r="G6" s="176"/>
      <c r="H6" s="176"/>
      <c r="I6" s="176"/>
      <c r="J6" s="176"/>
      <c r="K6" s="176"/>
      <c r="L6" s="176"/>
      <c r="M6" s="176"/>
      <c r="N6" s="176"/>
      <c r="O6" s="176"/>
    </row>
    <row r="7" spans="1:20" s="53" customFormat="1" ht="68.25" customHeight="1" thickBot="1" x14ac:dyDescent="0.25">
      <c r="B7" s="55" t="s">
        <v>435</v>
      </c>
      <c r="C7" s="988" t="s">
        <v>1334</v>
      </c>
      <c r="D7" s="989"/>
      <c r="E7" s="989"/>
      <c r="F7" s="989"/>
      <c r="G7" s="989"/>
      <c r="H7" s="989"/>
      <c r="I7" s="989"/>
      <c r="J7" s="989"/>
      <c r="K7" s="989"/>
      <c r="L7" s="989"/>
      <c r="M7" s="989"/>
      <c r="N7" s="989"/>
      <c r="O7" s="990"/>
      <c r="P7" s="973"/>
      <c r="Q7" s="973"/>
      <c r="R7" s="973"/>
      <c r="S7" s="973"/>
      <c r="T7" s="973"/>
    </row>
    <row r="8" spans="1:20" s="53" customFormat="1" ht="25.5" customHeight="1" x14ac:dyDescent="0.2">
      <c r="I8" s="974" t="s">
        <v>437</v>
      </c>
      <c r="J8" s="974"/>
      <c r="K8" s="974"/>
      <c r="L8" s="974"/>
      <c r="M8" s="974"/>
      <c r="N8" s="974"/>
      <c r="O8" s="974"/>
      <c r="P8" s="973"/>
      <c r="Q8" s="973"/>
      <c r="R8" s="973"/>
      <c r="S8" s="973"/>
      <c r="T8" s="973"/>
    </row>
    <row r="9" spans="1:20" s="53" customFormat="1" ht="24" customHeight="1" x14ac:dyDescent="0.2">
      <c r="B9" s="56"/>
      <c r="C9" s="56"/>
      <c r="E9" s="974"/>
      <c r="F9" s="974"/>
      <c r="G9" s="974"/>
      <c r="H9" s="85"/>
    </row>
    <row r="10" spans="1:20" s="53" customFormat="1" ht="27.75" customHeight="1" x14ac:dyDescent="0.2">
      <c r="B10" s="57"/>
      <c r="C10" s="57"/>
      <c r="P10" s="986" t="s">
        <v>790</v>
      </c>
      <c r="Q10" s="986"/>
      <c r="R10" s="986"/>
      <c r="S10" s="986"/>
      <c r="T10" s="986"/>
    </row>
    <row r="11" spans="1:20" s="53" customFormat="1" ht="27.75" customHeight="1" x14ac:dyDescent="0.2">
      <c r="B11" s="57"/>
      <c r="C11" s="57"/>
      <c r="P11" s="986"/>
      <c r="Q11" s="986"/>
      <c r="R11" s="986"/>
      <c r="S11" s="986"/>
      <c r="T11" s="986"/>
    </row>
    <row r="12" spans="1:20" s="53" customFormat="1" ht="24.75" customHeight="1" x14ac:dyDescent="0.2">
      <c r="E12" s="58" t="s">
        <v>791</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808" t="s">
        <v>440</v>
      </c>
      <c r="C14" s="814" t="s">
        <v>441</v>
      </c>
      <c r="D14" s="814" t="s">
        <v>442</v>
      </c>
      <c r="E14" s="909" t="s">
        <v>443</v>
      </c>
      <c r="F14" s="909" t="s">
        <v>444</v>
      </c>
      <c r="G14" s="840" t="s">
        <v>445</v>
      </c>
      <c r="H14" s="808" t="s">
        <v>910</v>
      </c>
      <c r="I14" s="909" t="s">
        <v>447</v>
      </c>
      <c r="J14" s="909"/>
      <c r="K14" s="909"/>
      <c r="L14" s="909"/>
      <c r="M14" s="909"/>
      <c r="N14" s="909"/>
      <c r="O14" s="909"/>
      <c r="P14" s="909"/>
      <c r="Q14" s="909"/>
      <c r="R14" s="909"/>
      <c r="S14" s="909"/>
      <c r="T14" s="910"/>
    </row>
    <row r="15" spans="1:20" ht="13.5" thickBot="1" x14ac:dyDescent="0.25">
      <c r="A15" s="59"/>
      <c r="B15" s="1054"/>
      <c r="C15" s="916"/>
      <c r="D15" s="916"/>
      <c r="E15" s="913"/>
      <c r="F15" s="913"/>
      <c r="G15" s="1096"/>
      <c r="H15" s="1054"/>
      <c r="I15" s="7" t="s">
        <v>450</v>
      </c>
      <c r="J15" s="7" t="s">
        <v>451</v>
      </c>
      <c r="K15" s="7" t="s">
        <v>452</v>
      </c>
      <c r="L15" s="7" t="s">
        <v>453</v>
      </c>
      <c r="M15" s="7" t="s">
        <v>454</v>
      </c>
      <c r="N15" s="7" t="s">
        <v>455</v>
      </c>
      <c r="O15" s="7" t="s">
        <v>456</v>
      </c>
      <c r="P15" s="7" t="s">
        <v>457</v>
      </c>
      <c r="Q15" s="7" t="s">
        <v>458</v>
      </c>
      <c r="R15" s="7" t="s">
        <v>459</v>
      </c>
      <c r="S15" s="7" t="s">
        <v>460</v>
      </c>
      <c r="T15" s="3" t="s">
        <v>461</v>
      </c>
    </row>
    <row r="16" spans="1:20" ht="53.25" customHeight="1" thickBot="1" x14ac:dyDescent="0.25">
      <c r="A16" s="59"/>
      <c r="B16" s="23" t="s">
        <v>1097</v>
      </c>
      <c r="C16" s="25" t="s">
        <v>750</v>
      </c>
      <c r="D16" s="25" t="s">
        <v>1016</v>
      </c>
      <c r="E16" s="366" t="s">
        <v>1017</v>
      </c>
      <c r="F16" s="25" t="s">
        <v>1335</v>
      </c>
      <c r="G16" s="184" t="s">
        <v>1097</v>
      </c>
      <c r="H16" s="351">
        <v>0.15</v>
      </c>
      <c r="I16" s="178"/>
      <c r="J16" s="179"/>
      <c r="K16" s="179"/>
      <c r="L16" s="179"/>
      <c r="M16" s="179"/>
      <c r="N16" s="372">
        <v>7.4999999999999997E-2</v>
      </c>
      <c r="O16" s="179"/>
      <c r="P16" s="179"/>
      <c r="Q16" s="179"/>
      <c r="R16" s="179"/>
      <c r="S16" s="372">
        <v>7.4999999999999997E-2</v>
      </c>
      <c r="T16" s="181"/>
    </row>
    <row r="17" spans="1:21" ht="53.25" customHeight="1" thickBot="1" x14ac:dyDescent="0.25">
      <c r="A17" s="59"/>
      <c r="B17" s="23" t="s">
        <v>1097</v>
      </c>
      <c r="C17" s="8" t="s">
        <v>750</v>
      </c>
      <c r="D17" s="8" t="s">
        <v>1016</v>
      </c>
      <c r="E17" s="184" t="s">
        <v>1020</v>
      </c>
      <c r="F17" s="33" t="s">
        <v>1336</v>
      </c>
      <c r="G17" s="184" t="s">
        <v>1097</v>
      </c>
      <c r="H17" s="549">
        <v>0.15</v>
      </c>
      <c r="I17" s="364"/>
      <c r="J17" s="188"/>
      <c r="K17" s="188"/>
      <c r="L17" s="188"/>
      <c r="M17" s="188"/>
      <c r="N17" s="188"/>
      <c r="O17" s="189">
        <v>0.15</v>
      </c>
      <c r="P17" s="188"/>
      <c r="Q17" s="188"/>
      <c r="R17" s="188"/>
      <c r="S17" s="188"/>
      <c r="T17" s="365"/>
    </row>
    <row r="18" spans="1:21" ht="96" customHeight="1" thickBot="1" x14ac:dyDescent="0.25">
      <c r="A18" s="59"/>
      <c r="B18" s="23" t="s">
        <v>1097</v>
      </c>
      <c r="C18" s="8" t="s">
        <v>750</v>
      </c>
      <c r="D18" s="8" t="s">
        <v>1016</v>
      </c>
      <c r="E18" s="184" t="s">
        <v>1022</v>
      </c>
      <c r="F18" s="33" t="s">
        <v>1337</v>
      </c>
      <c r="G18" s="184" t="s">
        <v>1097</v>
      </c>
      <c r="H18" s="549">
        <v>0.1</v>
      </c>
      <c r="I18" s="364"/>
      <c r="J18" s="189">
        <v>0.02</v>
      </c>
      <c r="K18" s="188"/>
      <c r="L18" s="189">
        <v>0.02</v>
      </c>
      <c r="M18" s="188"/>
      <c r="N18" s="189">
        <v>0.02</v>
      </c>
      <c r="O18" s="188"/>
      <c r="P18" s="189">
        <v>0.02</v>
      </c>
      <c r="Q18" s="188"/>
      <c r="R18" s="189">
        <v>0.01</v>
      </c>
      <c r="S18" s="167">
        <v>0.01</v>
      </c>
      <c r="T18" s="365"/>
    </row>
    <row r="19" spans="1:21" ht="53.25" customHeight="1" thickBot="1" x14ac:dyDescent="0.25">
      <c r="A19" s="59"/>
      <c r="B19" s="23" t="s">
        <v>1097</v>
      </c>
      <c r="C19" s="8" t="s">
        <v>750</v>
      </c>
      <c r="D19" s="8" t="s">
        <v>1016</v>
      </c>
      <c r="E19" s="184" t="s">
        <v>1024</v>
      </c>
      <c r="F19" s="33" t="s">
        <v>1338</v>
      </c>
      <c r="G19" s="184" t="s">
        <v>1097</v>
      </c>
      <c r="H19" s="549">
        <v>0.2</v>
      </c>
      <c r="I19" s="364"/>
      <c r="J19" s="188"/>
      <c r="K19" s="189">
        <v>0.05</v>
      </c>
      <c r="L19" s="188"/>
      <c r="M19" s="188"/>
      <c r="N19" s="189">
        <v>0.05</v>
      </c>
      <c r="O19" s="188"/>
      <c r="P19" s="188"/>
      <c r="Q19" s="189">
        <v>0.05</v>
      </c>
      <c r="R19" s="188"/>
      <c r="S19" s="188"/>
      <c r="T19" s="368">
        <v>0.05</v>
      </c>
    </row>
    <row r="20" spans="1:21" ht="53.25" customHeight="1" thickBot="1" x14ac:dyDescent="0.25">
      <c r="A20" s="59"/>
      <c r="B20" s="23" t="s">
        <v>1097</v>
      </c>
      <c r="C20" s="8" t="s">
        <v>750</v>
      </c>
      <c r="D20" s="8" t="s">
        <v>1016</v>
      </c>
      <c r="E20" s="184" t="s">
        <v>1026</v>
      </c>
      <c r="F20" s="8" t="s">
        <v>1339</v>
      </c>
      <c r="G20" s="184" t="s">
        <v>1097</v>
      </c>
      <c r="H20" s="550">
        <v>0.2</v>
      </c>
      <c r="I20" s="35"/>
      <c r="J20" s="167">
        <v>0.02</v>
      </c>
      <c r="K20" s="167"/>
      <c r="L20" s="167">
        <v>0.04</v>
      </c>
      <c r="M20" s="167"/>
      <c r="N20" s="167">
        <v>0.04</v>
      </c>
      <c r="O20" s="12"/>
      <c r="P20" s="167">
        <v>0.04</v>
      </c>
      <c r="Q20" s="167"/>
      <c r="R20" s="167">
        <v>0.04</v>
      </c>
      <c r="S20" s="167">
        <v>0.02</v>
      </c>
      <c r="T20" s="182"/>
    </row>
    <row r="21" spans="1:21" ht="53.25" customHeight="1" thickBot="1" x14ac:dyDescent="0.25">
      <c r="A21" s="59"/>
      <c r="B21" s="23" t="s">
        <v>1097</v>
      </c>
      <c r="C21" s="8" t="s">
        <v>750</v>
      </c>
      <c r="D21" s="8" t="s">
        <v>1016</v>
      </c>
      <c r="E21" s="184" t="s">
        <v>1028</v>
      </c>
      <c r="F21" s="8" t="s">
        <v>1340</v>
      </c>
      <c r="G21" s="184" t="s">
        <v>1097</v>
      </c>
      <c r="H21" s="550">
        <v>0.1</v>
      </c>
      <c r="I21" s="35"/>
      <c r="J21" s="12"/>
      <c r="K21" s="12"/>
      <c r="L21" s="12"/>
      <c r="M21" s="12"/>
      <c r="N21" s="12"/>
      <c r="O21" s="12"/>
      <c r="P21" s="167">
        <v>0.1</v>
      </c>
      <c r="Q21" s="12"/>
      <c r="R21" s="12"/>
      <c r="S21" s="12"/>
      <c r="T21" s="183"/>
    </row>
    <row r="22" spans="1:21" ht="53.25" customHeight="1" thickBot="1" x14ac:dyDescent="0.25">
      <c r="A22" s="59"/>
      <c r="B22" s="23" t="s">
        <v>1097</v>
      </c>
      <c r="C22" s="29" t="s">
        <v>750</v>
      </c>
      <c r="D22" s="29" t="s">
        <v>1016</v>
      </c>
      <c r="E22" s="367" t="s">
        <v>1030</v>
      </c>
      <c r="F22" s="29" t="s">
        <v>1341</v>
      </c>
      <c r="G22" s="184" t="s">
        <v>1097</v>
      </c>
      <c r="H22" s="551">
        <v>0.1</v>
      </c>
      <c r="I22" s="125"/>
      <c r="J22" s="186"/>
      <c r="K22" s="186"/>
      <c r="L22" s="369">
        <v>0.04</v>
      </c>
      <c r="M22" s="186"/>
      <c r="N22" s="186"/>
      <c r="O22" s="186"/>
      <c r="P22" s="369">
        <v>0.04</v>
      </c>
      <c r="Q22" s="186"/>
      <c r="R22" s="186"/>
      <c r="S22" s="186"/>
      <c r="T22" s="370">
        <v>0.02</v>
      </c>
    </row>
    <row r="23" spans="1:21" s="53" customFormat="1" ht="15" customHeight="1" x14ac:dyDescent="0.2">
      <c r="B23" s="1190" t="s">
        <v>487</v>
      </c>
      <c r="C23" s="1190"/>
      <c r="D23" s="1190"/>
      <c r="E23" s="1190"/>
      <c r="F23" s="1190"/>
      <c r="G23" s="858"/>
      <c r="H23" s="390">
        <f>SUM(H16:H22)</f>
        <v>1</v>
      </c>
      <c r="I23" s="390">
        <f t="shared" ref="I23:T23" si="0">SUM(I16:I22)</f>
        <v>0</v>
      </c>
      <c r="J23" s="390">
        <f t="shared" si="0"/>
        <v>0.04</v>
      </c>
      <c r="K23" s="390">
        <f t="shared" si="0"/>
        <v>0.05</v>
      </c>
      <c r="L23" s="390">
        <f t="shared" si="0"/>
        <v>0.1</v>
      </c>
      <c r="M23" s="390">
        <f t="shared" si="0"/>
        <v>0</v>
      </c>
      <c r="N23" s="390">
        <f t="shared" si="0"/>
        <v>0.18500000000000003</v>
      </c>
      <c r="O23" s="390">
        <f t="shared" si="0"/>
        <v>0.15</v>
      </c>
      <c r="P23" s="390">
        <f t="shared" si="0"/>
        <v>0.2</v>
      </c>
      <c r="Q23" s="390">
        <f t="shared" si="0"/>
        <v>0.05</v>
      </c>
      <c r="R23" s="390">
        <f t="shared" si="0"/>
        <v>0.05</v>
      </c>
      <c r="S23" s="390">
        <f t="shared" si="0"/>
        <v>0.105</v>
      </c>
      <c r="T23" s="390">
        <f t="shared" si="0"/>
        <v>7.0000000000000007E-2</v>
      </c>
    </row>
    <row r="24" spans="1:21" s="53" customFormat="1" x14ac:dyDescent="0.2">
      <c r="B24" s="820"/>
      <c r="C24" s="820"/>
      <c r="D24" s="820"/>
      <c r="E24" s="820"/>
      <c r="F24" s="820"/>
      <c r="G24" s="820"/>
      <c r="H24" s="820"/>
      <c r="I24" s="820"/>
      <c r="J24" s="820"/>
      <c r="K24" s="820"/>
      <c r="L24" s="820"/>
      <c r="M24" s="820"/>
      <c r="N24" s="820"/>
      <c r="O24" s="820"/>
      <c r="P24" s="820"/>
      <c r="Q24" s="820"/>
      <c r="R24" s="820"/>
      <c r="S24" s="820"/>
      <c r="T24" s="820"/>
    </row>
    <row r="25" spans="1:21" s="53" customFormat="1" ht="13.5" thickBot="1" x14ac:dyDescent="0.25"/>
    <row r="26" spans="1:21" s="53" customFormat="1" ht="45.75" customHeight="1" x14ac:dyDescent="0.2">
      <c r="B26" s="829" t="s">
        <v>489</v>
      </c>
      <c r="C26" s="830"/>
      <c r="D26" s="966">
        <v>46043</v>
      </c>
      <c r="E26" s="999"/>
      <c r="F26" s="999"/>
      <c r="G26" s="999"/>
      <c r="H26" s="999"/>
      <c r="I26" s="999"/>
      <c r="J26" s="999"/>
      <c r="K26" s="999"/>
      <c r="L26" s="999"/>
      <c r="M26" s="999"/>
      <c r="N26" s="999"/>
      <c r="O26" s="999"/>
      <c r="P26" s="999"/>
      <c r="Q26" s="999"/>
      <c r="R26" s="999"/>
      <c r="S26" s="999"/>
      <c r="T26" s="1000"/>
    </row>
    <row r="27" spans="1:21" s="53" customFormat="1" ht="42.75" customHeight="1" x14ac:dyDescent="0.2">
      <c r="B27" s="1115" t="s">
        <v>490</v>
      </c>
      <c r="C27" s="1116"/>
      <c r="D27" s="1063" t="s">
        <v>1342</v>
      </c>
      <c r="E27" s="1063"/>
      <c r="F27" s="1063"/>
      <c r="G27" s="1063"/>
      <c r="H27" s="1063"/>
      <c r="I27" s="1063"/>
      <c r="J27" s="1063"/>
      <c r="K27" s="1063"/>
      <c r="L27" s="1063"/>
      <c r="M27" s="1063"/>
      <c r="N27" s="1063"/>
      <c r="O27" s="1063"/>
      <c r="P27" s="1063"/>
      <c r="Q27" s="1063"/>
      <c r="R27" s="1063"/>
      <c r="S27" s="1063"/>
      <c r="T27" s="1064"/>
    </row>
    <row r="28" spans="1:21" s="53" customFormat="1" ht="41.25" customHeight="1" x14ac:dyDescent="0.2">
      <c r="B28" s="1115" t="s">
        <v>492</v>
      </c>
      <c r="C28" s="1116"/>
      <c r="D28" s="1057">
        <v>46044</v>
      </c>
      <c r="E28" s="1057"/>
      <c r="F28" s="1057"/>
      <c r="G28" s="1057"/>
      <c r="H28" s="1057"/>
      <c r="I28" s="1057"/>
      <c r="J28" s="1057"/>
      <c r="K28" s="1057"/>
      <c r="L28" s="1057"/>
      <c r="M28" s="1057"/>
      <c r="N28" s="1057"/>
      <c r="O28" s="1057"/>
      <c r="P28" s="1057"/>
      <c r="Q28" s="1057"/>
      <c r="R28" s="1057"/>
      <c r="S28" s="1057"/>
      <c r="T28" s="1058"/>
      <c r="U28" s="386"/>
    </row>
    <row r="29" spans="1:21" s="53" customFormat="1" ht="45" customHeight="1" thickBot="1" x14ac:dyDescent="0.25">
      <c r="B29" s="827" t="s">
        <v>493</v>
      </c>
      <c r="C29" s="828"/>
      <c r="D29" s="693" t="s">
        <v>1104</v>
      </c>
      <c r="E29" s="693"/>
      <c r="F29" s="693"/>
      <c r="G29" s="693"/>
      <c r="H29" s="693"/>
      <c r="I29" s="693"/>
      <c r="J29" s="693"/>
      <c r="K29" s="693"/>
      <c r="L29" s="693"/>
      <c r="M29" s="693"/>
      <c r="N29" s="693"/>
      <c r="O29" s="693"/>
      <c r="P29" s="693"/>
      <c r="Q29" s="693"/>
      <c r="R29" s="693"/>
      <c r="S29" s="693"/>
      <c r="T29" s="694"/>
      <c r="U29" s="387"/>
    </row>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sheetData>
  <mergeCells count="32">
    <mergeCell ref="B28:C28"/>
    <mergeCell ref="B29:C29"/>
    <mergeCell ref="D28:T28"/>
    <mergeCell ref="D29:T29"/>
    <mergeCell ref="E9:G9"/>
    <mergeCell ref="P10:T11"/>
    <mergeCell ref="B14:B15"/>
    <mergeCell ref="C14:C15"/>
    <mergeCell ref="D14:D15"/>
    <mergeCell ref="E14:E15"/>
    <mergeCell ref="F14:F15"/>
    <mergeCell ref="G14:G15"/>
    <mergeCell ref="H14:H15"/>
    <mergeCell ref="I14:T14"/>
    <mergeCell ref="B24:T24"/>
    <mergeCell ref="B26:C26"/>
    <mergeCell ref="B1:B4"/>
    <mergeCell ref="C1:P2"/>
    <mergeCell ref="Q1:T1"/>
    <mergeCell ref="Q2:T2"/>
    <mergeCell ref="C3:P4"/>
    <mergeCell ref="Q3:T3"/>
    <mergeCell ref="Q4:T4"/>
    <mergeCell ref="D26:T26"/>
    <mergeCell ref="B27:C27"/>
    <mergeCell ref="D27:T27"/>
    <mergeCell ref="B23:G23"/>
    <mergeCell ref="B5:O5"/>
    <mergeCell ref="Q5:S5"/>
    <mergeCell ref="C7:O7"/>
    <mergeCell ref="P7:T8"/>
    <mergeCell ref="I8:O8"/>
  </mergeCells>
  <hyperlinks>
    <hyperlink ref="Q5:S5" location="'Plan Acción 2024'!A1" display="Portada" xr:uid="{93AAF002-C39E-4291-A6C8-2D156286637D}"/>
  </hyperlinks>
  <pageMargins left="1.1811023622047243" right="0.78740157480314965" top="1.1811023622047243" bottom="0.78740157480314965" header="0.78740157480314965" footer="0.78740157480314965"/>
  <pageSetup scale="43" fitToHeight="0" orientation="landscape" r:id="rId1"/>
  <headerFooter>
    <oddFooter>&amp;L&amp;G&amp;RPG01-PL01 V2
SECCIÓN C
Página &amp;P de &amp;N</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9BD7-A755-4158-895D-A854F6B5F77E}">
  <sheetPr>
    <pageSetUpPr fitToPage="1"/>
  </sheetPr>
  <dimension ref="A1:AQ119"/>
  <sheetViews>
    <sheetView view="pageBreakPreview" topLeftCell="A7" zoomScale="70" zoomScaleNormal="90" zoomScaleSheetLayoutView="70" workbookViewId="0">
      <selection activeCell="U3" sqref="U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41.140625" style="60" customWidth="1"/>
    <col min="6" max="6" width="17.85546875" style="60" customWidth="1"/>
    <col min="7" max="7" width="26.85546875" style="60" customWidth="1"/>
    <col min="8" max="8" width="12.7109375" style="60" customWidth="1"/>
    <col min="9" max="14" width="6.42578125" style="60" customWidth="1"/>
    <col min="15" max="15" width="3.85546875" style="60" bestFit="1" customWidth="1"/>
    <col min="16" max="16" width="6.42578125" style="60" customWidth="1"/>
    <col min="17" max="17" width="4.28515625" style="60" bestFit="1" customWidth="1"/>
    <col min="18" max="18" width="4.140625" style="60" bestFit="1" customWidth="1"/>
    <col min="19" max="19" width="6" style="60" bestFit="1" customWidth="1"/>
    <col min="20" max="20" width="9.42578125" style="60" customWidth="1"/>
    <col min="21" max="43" width="11.42578125" style="53"/>
    <col min="44" max="16384" width="11.42578125" style="60"/>
  </cols>
  <sheetData>
    <row r="1" spans="1:20" s="52" customFormat="1" ht="54.75" customHeight="1" x14ac:dyDescent="0.25">
      <c r="B1" s="783" t="e" vm="1">
        <v>#VALUE!</v>
      </c>
      <c r="C1" s="786" t="s">
        <v>0</v>
      </c>
      <c r="D1" s="787"/>
      <c r="E1" s="787"/>
      <c r="F1" s="787"/>
      <c r="G1" s="787"/>
      <c r="H1" s="787"/>
      <c r="I1" s="787"/>
      <c r="J1" s="787"/>
      <c r="K1" s="787"/>
      <c r="L1" s="787"/>
      <c r="M1" s="787"/>
      <c r="N1" s="787"/>
      <c r="O1" s="787"/>
      <c r="P1" s="787"/>
      <c r="Q1" s="790" t="s">
        <v>1343</v>
      </c>
      <c r="R1" s="791"/>
      <c r="S1" s="791"/>
      <c r="T1" s="792"/>
    </row>
    <row r="2" spans="1:20" s="52" customFormat="1" ht="54.75" customHeight="1" thickBot="1" x14ac:dyDescent="0.3">
      <c r="B2" s="784"/>
      <c r="C2" s="788"/>
      <c r="D2" s="789"/>
      <c r="E2" s="789"/>
      <c r="F2" s="789"/>
      <c r="G2" s="789"/>
      <c r="H2" s="789"/>
      <c r="I2" s="789"/>
      <c r="J2" s="789"/>
      <c r="K2" s="789"/>
      <c r="L2" s="789"/>
      <c r="M2" s="789"/>
      <c r="N2" s="789"/>
      <c r="O2" s="789"/>
      <c r="P2" s="789"/>
      <c r="Q2" s="793" t="s">
        <v>835</v>
      </c>
      <c r="R2" s="627"/>
      <c r="S2" s="627"/>
      <c r="T2" s="628"/>
    </row>
    <row r="3" spans="1:20" s="52" customFormat="1" ht="54.75" customHeight="1" x14ac:dyDescent="0.25">
      <c r="B3" s="784"/>
      <c r="C3" s="794" t="s">
        <v>3</v>
      </c>
      <c r="D3" s="795"/>
      <c r="E3" s="795"/>
      <c r="F3" s="795"/>
      <c r="G3" s="795"/>
      <c r="H3" s="795"/>
      <c r="I3" s="795"/>
      <c r="J3" s="795"/>
      <c r="K3" s="795"/>
      <c r="L3" s="795"/>
      <c r="M3" s="795"/>
      <c r="N3" s="795"/>
      <c r="O3" s="795"/>
      <c r="P3" s="795"/>
      <c r="Q3" s="796" t="s">
        <v>433</v>
      </c>
      <c r="R3" s="837"/>
      <c r="S3" s="837"/>
      <c r="T3" s="838"/>
    </row>
    <row r="4" spans="1:20" s="52" customFormat="1" ht="54.75" customHeight="1" x14ac:dyDescent="0.25">
      <c r="B4" s="785"/>
      <c r="C4" s="622"/>
      <c r="D4" s="623"/>
      <c r="E4" s="623"/>
      <c r="F4" s="623"/>
      <c r="G4" s="623"/>
      <c r="H4" s="623"/>
      <c r="I4" s="623"/>
      <c r="J4" s="623"/>
      <c r="K4" s="623"/>
      <c r="L4" s="623"/>
      <c r="M4" s="623"/>
      <c r="N4" s="623"/>
      <c r="O4" s="623"/>
      <c r="P4" s="623"/>
      <c r="Q4" s="799" t="s">
        <v>5</v>
      </c>
      <c r="R4" s="800"/>
      <c r="S4" s="800"/>
      <c r="T4" s="801"/>
    </row>
    <row r="5" spans="1:20" s="53" customFormat="1" ht="35.25" customHeight="1" x14ac:dyDescent="0.25">
      <c r="B5" s="1051" t="s">
        <v>429</v>
      </c>
      <c r="C5" s="1051"/>
      <c r="D5" s="1051"/>
      <c r="E5" s="1051"/>
      <c r="F5" s="1051"/>
      <c r="G5" s="1051"/>
      <c r="H5" s="1051"/>
      <c r="I5" s="1051"/>
      <c r="J5" s="1051"/>
      <c r="K5" s="1051"/>
      <c r="L5" s="1051"/>
      <c r="M5" s="1051"/>
      <c r="N5" s="1051"/>
      <c r="O5" s="1051"/>
      <c r="P5" s="54"/>
      <c r="Q5" s="969" t="s">
        <v>22</v>
      </c>
      <c r="R5" s="969"/>
      <c r="S5" s="969"/>
      <c r="T5" s="54"/>
    </row>
    <row r="6" spans="1:20" s="53" customFormat="1" ht="6" customHeight="1" thickBot="1" x14ac:dyDescent="0.25"/>
    <row r="7" spans="1:20" s="53" customFormat="1" ht="68.25" customHeight="1" thickBot="1" x14ac:dyDescent="0.25">
      <c r="B7" s="55" t="s">
        <v>435</v>
      </c>
      <c r="C7" s="1191" t="s">
        <v>1344</v>
      </c>
      <c r="D7" s="1192"/>
      <c r="E7" s="1192"/>
      <c r="F7" s="1192"/>
      <c r="G7" s="1192"/>
      <c r="H7" s="1192"/>
      <c r="I7" s="1192"/>
      <c r="J7" s="1192"/>
      <c r="K7" s="1192"/>
      <c r="L7" s="1192"/>
      <c r="M7" s="1192"/>
      <c r="N7" s="1192"/>
      <c r="O7" s="1193"/>
      <c r="P7" s="973"/>
      <c r="Q7" s="973"/>
      <c r="R7" s="973"/>
      <c r="S7" s="973"/>
      <c r="T7" s="973"/>
    </row>
    <row r="8" spans="1:20" s="53" customFormat="1" ht="25.5" customHeight="1" x14ac:dyDescent="0.2">
      <c r="I8" s="974" t="s">
        <v>437</v>
      </c>
      <c r="J8" s="974"/>
      <c r="K8" s="974"/>
      <c r="L8" s="974"/>
      <c r="M8" s="974"/>
      <c r="N8" s="974"/>
      <c r="O8" s="974"/>
      <c r="P8" s="973"/>
      <c r="Q8" s="973"/>
      <c r="R8" s="973"/>
      <c r="S8" s="973"/>
      <c r="T8" s="973"/>
    </row>
    <row r="9" spans="1:20" s="53" customFormat="1" ht="24" customHeight="1" x14ac:dyDescent="0.2">
      <c r="B9" s="56"/>
      <c r="C9" s="56"/>
      <c r="E9" s="974"/>
      <c r="F9" s="974"/>
      <c r="G9" s="974"/>
      <c r="H9" s="85"/>
    </row>
    <row r="10" spans="1:20" s="53" customFormat="1" ht="27.75" customHeight="1" x14ac:dyDescent="0.2">
      <c r="B10" s="57"/>
      <c r="C10" s="57"/>
      <c r="P10" s="986" t="s">
        <v>790</v>
      </c>
      <c r="Q10" s="986"/>
      <c r="R10" s="986"/>
      <c r="S10" s="986"/>
      <c r="T10" s="986"/>
    </row>
    <row r="11" spans="1:20" s="53" customFormat="1" ht="27.75" customHeight="1" x14ac:dyDescent="0.2">
      <c r="B11" s="57"/>
      <c r="C11" s="57"/>
      <c r="P11" s="986"/>
      <c r="Q11" s="986"/>
      <c r="R11" s="986"/>
      <c r="S11" s="986"/>
      <c r="T11" s="986"/>
    </row>
    <row r="12" spans="1:20" s="53" customFormat="1" ht="24.75" customHeight="1" x14ac:dyDescent="0.2">
      <c r="E12" s="58" t="s">
        <v>791</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808" t="s">
        <v>440</v>
      </c>
      <c r="C14" s="814" t="s">
        <v>441</v>
      </c>
      <c r="D14" s="814" t="s">
        <v>442</v>
      </c>
      <c r="E14" s="909" t="s">
        <v>443</v>
      </c>
      <c r="F14" s="909" t="s">
        <v>444</v>
      </c>
      <c r="G14" s="909" t="s">
        <v>445</v>
      </c>
      <c r="H14" s="814" t="s">
        <v>910</v>
      </c>
      <c r="I14" s="909" t="s">
        <v>447</v>
      </c>
      <c r="J14" s="909"/>
      <c r="K14" s="909"/>
      <c r="L14" s="909"/>
      <c r="M14" s="909"/>
      <c r="N14" s="909"/>
      <c r="O14" s="909"/>
      <c r="P14" s="909"/>
      <c r="Q14" s="909"/>
      <c r="R14" s="909"/>
      <c r="S14" s="909"/>
      <c r="T14" s="910"/>
    </row>
    <row r="15" spans="1:20" ht="13.5" thickBot="1" x14ac:dyDescent="0.25">
      <c r="A15" s="59"/>
      <c r="B15" s="915"/>
      <c r="C15" s="815"/>
      <c r="D15" s="815"/>
      <c r="E15" s="913"/>
      <c r="F15" s="913"/>
      <c r="G15" s="913"/>
      <c r="H15" s="815"/>
      <c r="I15" s="7" t="s">
        <v>450</v>
      </c>
      <c r="J15" s="7" t="s">
        <v>451</v>
      </c>
      <c r="K15" s="7" t="s">
        <v>452</v>
      </c>
      <c r="L15" s="7" t="s">
        <v>453</v>
      </c>
      <c r="M15" s="7" t="s">
        <v>454</v>
      </c>
      <c r="N15" s="7" t="s">
        <v>455</v>
      </c>
      <c r="O15" s="7" t="s">
        <v>456</v>
      </c>
      <c r="P15" s="7" t="s">
        <v>457</v>
      </c>
      <c r="Q15" s="7" t="s">
        <v>458</v>
      </c>
      <c r="R15" s="7" t="s">
        <v>459</v>
      </c>
      <c r="S15" s="7" t="s">
        <v>460</v>
      </c>
      <c r="T15" s="3" t="s">
        <v>461</v>
      </c>
    </row>
    <row r="16" spans="1:20" ht="53.25" customHeight="1" x14ac:dyDescent="0.2">
      <c r="A16" s="59"/>
      <c r="B16" s="552" t="s">
        <v>1097</v>
      </c>
      <c r="C16" s="25" t="s">
        <v>750</v>
      </c>
      <c r="D16" s="25" t="s">
        <v>1016</v>
      </c>
      <c r="E16" s="25" t="s">
        <v>1345</v>
      </c>
      <c r="F16" s="25" t="s">
        <v>1346</v>
      </c>
      <c r="G16" s="178" t="s">
        <v>1097</v>
      </c>
      <c r="H16" s="373">
        <v>0.25</v>
      </c>
      <c r="I16" s="178"/>
      <c r="J16" s="179"/>
      <c r="K16" s="179"/>
      <c r="L16" s="179"/>
      <c r="M16" s="179"/>
      <c r="N16" s="179"/>
      <c r="O16" s="179"/>
      <c r="P16" s="179"/>
      <c r="Q16" s="179"/>
      <c r="R16" s="179"/>
      <c r="S16" s="180">
        <v>0.25</v>
      </c>
      <c r="T16" s="181"/>
    </row>
    <row r="17" spans="1:21" ht="53.25" customHeight="1" x14ac:dyDescent="0.2">
      <c r="A17" s="59"/>
      <c r="B17" s="450" t="s">
        <v>1097</v>
      </c>
      <c r="C17" s="8" t="s">
        <v>750</v>
      </c>
      <c r="D17" s="8" t="s">
        <v>1016</v>
      </c>
      <c r="E17" s="8" t="s">
        <v>1347</v>
      </c>
      <c r="F17" s="8" t="s">
        <v>1348</v>
      </c>
      <c r="G17" s="35" t="s">
        <v>1097</v>
      </c>
      <c r="H17" s="168">
        <v>0.25</v>
      </c>
      <c r="I17" s="35"/>
      <c r="J17" s="12"/>
      <c r="K17" s="167">
        <v>0.05</v>
      </c>
      <c r="L17" s="12"/>
      <c r="M17" s="12"/>
      <c r="N17" s="12"/>
      <c r="O17" s="167">
        <v>0.05</v>
      </c>
      <c r="P17" s="12"/>
      <c r="Q17" s="12"/>
      <c r="R17" s="167">
        <v>0.05</v>
      </c>
      <c r="S17" s="12"/>
      <c r="T17" s="182">
        <v>0.1</v>
      </c>
    </row>
    <row r="18" spans="1:21" ht="53.25" customHeight="1" x14ac:dyDescent="0.2">
      <c r="A18" s="59"/>
      <c r="B18" s="450" t="s">
        <v>1097</v>
      </c>
      <c r="C18" s="8" t="s">
        <v>750</v>
      </c>
      <c r="D18" s="8" t="s">
        <v>1016</v>
      </c>
      <c r="E18" s="8" t="s">
        <v>1349</v>
      </c>
      <c r="F18" s="8" t="s">
        <v>1350</v>
      </c>
      <c r="G18" s="35" t="s">
        <v>1097</v>
      </c>
      <c r="H18" s="168">
        <v>0.25</v>
      </c>
      <c r="I18" s="35"/>
      <c r="J18" s="12"/>
      <c r="K18" s="12"/>
      <c r="L18" s="12"/>
      <c r="M18" s="12"/>
      <c r="N18" s="169">
        <v>0.125</v>
      </c>
      <c r="O18" s="12"/>
      <c r="P18" s="12"/>
      <c r="Q18" s="12"/>
      <c r="R18" s="12"/>
      <c r="S18" s="169">
        <v>0.125</v>
      </c>
      <c r="T18" s="183"/>
    </row>
    <row r="19" spans="1:21" ht="53.25" customHeight="1" thickBot="1" x14ac:dyDescent="0.25">
      <c r="A19" s="59"/>
      <c r="B19" s="451" t="s">
        <v>1097</v>
      </c>
      <c r="C19" s="29" t="s">
        <v>750</v>
      </c>
      <c r="D19" s="29" t="s">
        <v>1016</v>
      </c>
      <c r="E19" s="29" t="s">
        <v>1351</v>
      </c>
      <c r="F19" s="29" t="s">
        <v>1352</v>
      </c>
      <c r="G19" s="125" t="s">
        <v>1097</v>
      </c>
      <c r="H19" s="371">
        <v>0.25</v>
      </c>
      <c r="I19" s="125"/>
      <c r="J19" s="186"/>
      <c r="K19" s="186"/>
      <c r="L19" s="186"/>
      <c r="M19" s="186"/>
      <c r="N19" s="363">
        <v>0.125</v>
      </c>
      <c r="O19" s="363"/>
      <c r="P19" s="363"/>
      <c r="Q19" s="363"/>
      <c r="R19" s="363"/>
      <c r="S19" s="363">
        <v>0.125</v>
      </c>
      <c r="T19" s="187"/>
    </row>
    <row r="20" spans="1:21" s="53" customFormat="1" ht="15" customHeight="1" x14ac:dyDescent="0.2">
      <c r="B20" s="1190" t="s">
        <v>487</v>
      </c>
      <c r="C20" s="1190"/>
      <c r="D20" s="1190"/>
      <c r="E20" s="1190"/>
      <c r="F20" s="1190"/>
      <c r="G20" s="1190"/>
      <c r="H20" s="397">
        <f>SUM(H16:H19)</f>
        <v>1</v>
      </c>
      <c r="I20" s="397">
        <f t="shared" ref="I20:T20" si="0">SUM(I16:I19)</f>
        <v>0</v>
      </c>
      <c r="J20" s="397">
        <f t="shared" si="0"/>
        <v>0</v>
      </c>
      <c r="K20" s="397">
        <f t="shared" si="0"/>
        <v>0.05</v>
      </c>
      <c r="L20" s="397">
        <f t="shared" si="0"/>
        <v>0</v>
      </c>
      <c r="M20" s="397">
        <f t="shared" si="0"/>
        <v>0</v>
      </c>
      <c r="N20" s="397">
        <f t="shared" si="0"/>
        <v>0.25</v>
      </c>
      <c r="O20" s="397">
        <f t="shared" si="0"/>
        <v>0.05</v>
      </c>
      <c r="P20" s="397">
        <f t="shared" si="0"/>
        <v>0</v>
      </c>
      <c r="Q20" s="397">
        <f t="shared" si="0"/>
        <v>0</v>
      </c>
      <c r="R20" s="397">
        <f t="shared" si="0"/>
        <v>0.05</v>
      </c>
      <c r="S20" s="397">
        <f t="shared" si="0"/>
        <v>0.5</v>
      </c>
      <c r="T20" s="397">
        <f t="shared" si="0"/>
        <v>0.1</v>
      </c>
    </row>
    <row r="21" spans="1:21" s="53" customFormat="1" x14ac:dyDescent="0.2">
      <c r="B21" s="820"/>
      <c r="C21" s="820"/>
      <c r="D21" s="820"/>
      <c r="E21" s="820"/>
      <c r="F21" s="820"/>
      <c r="G21" s="820"/>
      <c r="H21" s="820"/>
      <c r="I21" s="820"/>
      <c r="J21" s="820"/>
      <c r="K21" s="820"/>
      <c r="L21" s="820"/>
      <c r="M21" s="820"/>
      <c r="N21" s="820"/>
      <c r="O21" s="820"/>
      <c r="P21" s="820"/>
      <c r="Q21" s="820"/>
      <c r="R21" s="820"/>
      <c r="S21" s="820"/>
      <c r="T21" s="820"/>
    </row>
    <row r="22" spans="1:21" s="53" customFormat="1" ht="13.5" thickBot="1" x14ac:dyDescent="0.25"/>
    <row r="23" spans="1:21" s="53" customFormat="1" ht="45.75" customHeight="1" x14ac:dyDescent="0.2">
      <c r="B23" s="829" t="s">
        <v>489</v>
      </c>
      <c r="C23" s="897"/>
      <c r="D23" s="1061">
        <v>46043</v>
      </c>
      <c r="E23" s="999"/>
      <c r="F23" s="999"/>
      <c r="G23" s="999"/>
      <c r="H23" s="999"/>
      <c r="I23" s="999"/>
      <c r="J23" s="999"/>
      <c r="K23" s="999"/>
      <c r="L23" s="999"/>
      <c r="M23" s="999"/>
      <c r="N23" s="999"/>
      <c r="O23" s="999"/>
      <c r="P23" s="999"/>
      <c r="Q23" s="999"/>
      <c r="R23" s="999"/>
      <c r="S23" s="999"/>
      <c r="T23" s="1000"/>
    </row>
    <row r="24" spans="1:21" s="53" customFormat="1" ht="42.75" customHeight="1" thickBot="1" x14ac:dyDescent="0.25">
      <c r="B24" s="827" t="s">
        <v>490</v>
      </c>
      <c r="C24" s="886"/>
      <c r="D24" s="1062" t="s">
        <v>1353</v>
      </c>
      <c r="E24" s="1063"/>
      <c r="F24" s="1063"/>
      <c r="G24" s="1063"/>
      <c r="H24" s="1063"/>
      <c r="I24" s="1063"/>
      <c r="J24" s="1063"/>
      <c r="K24" s="1063"/>
      <c r="L24" s="1063"/>
      <c r="M24" s="1063"/>
      <c r="N24" s="1063"/>
      <c r="O24" s="1063"/>
      <c r="P24" s="1063"/>
      <c r="Q24" s="1063"/>
      <c r="R24" s="1063"/>
      <c r="S24" s="1063"/>
      <c r="T24" s="1064"/>
    </row>
    <row r="25" spans="1:21" s="53" customFormat="1" ht="34.5" customHeight="1" x14ac:dyDescent="0.2">
      <c r="B25" s="1115" t="s">
        <v>492</v>
      </c>
      <c r="C25" s="1194"/>
      <c r="D25" s="1056">
        <v>46044</v>
      </c>
      <c r="E25" s="1057"/>
      <c r="F25" s="1057"/>
      <c r="G25" s="1057"/>
      <c r="H25" s="1057"/>
      <c r="I25" s="1057"/>
      <c r="J25" s="1057"/>
      <c r="K25" s="1057"/>
      <c r="L25" s="1057"/>
      <c r="M25" s="1057"/>
      <c r="N25" s="1057"/>
      <c r="O25" s="1057"/>
      <c r="P25" s="1057"/>
      <c r="Q25" s="1057"/>
      <c r="R25" s="1057"/>
      <c r="S25" s="1057"/>
      <c r="T25" s="1058"/>
      <c r="U25" s="386"/>
    </row>
    <row r="26" spans="1:21" s="53" customFormat="1" ht="36.75" customHeight="1" thickBot="1" x14ac:dyDescent="0.25">
      <c r="B26" s="827" t="s">
        <v>493</v>
      </c>
      <c r="C26" s="886"/>
      <c r="D26" s="692" t="s">
        <v>1104</v>
      </c>
      <c r="E26" s="693"/>
      <c r="F26" s="693"/>
      <c r="G26" s="693"/>
      <c r="H26" s="693"/>
      <c r="I26" s="693"/>
      <c r="J26" s="693"/>
      <c r="K26" s="693"/>
      <c r="L26" s="693"/>
      <c r="M26" s="693"/>
      <c r="N26" s="693"/>
      <c r="O26" s="693"/>
      <c r="P26" s="693"/>
      <c r="Q26" s="693"/>
      <c r="R26" s="693"/>
      <c r="S26" s="693"/>
      <c r="T26" s="694"/>
      <c r="U26" s="387"/>
    </row>
    <row r="27" spans="1:21" s="53" customFormat="1" x14ac:dyDescent="0.2"/>
    <row r="28" spans="1:21" s="53" customFormat="1" x14ac:dyDescent="0.2"/>
    <row r="29" spans="1:21" s="53" customFormat="1" x14ac:dyDescent="0.2"/>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2">
    <mergeCell ref="B25:C25"/>
    <mergeCell ref="B26:C26"/>
    <mergeCell ref="D25:T25"/>
    <mergeCell ref="D26:T26"/>
    <mergeCell ref="E9:G9"/>
    <mergeCell ref="P10:T11"/>
    <mergeCell ref="B14:B15"/>
    <mergeCell ref="C14:C15"/>
    <mergeCell ref="D14:D15"/>
    <mergeCell ref="E14:E15"/>
    <mergeCell ref="F14:F15"/>
    <mergeCell ref="G14:G15"/>
    <mergeCell ref="H14:H15"/>
    <mergeCell ref="I14:T14"/>
    <mergeCell ref="B21:T21"/>
    <mergeCell ref="B23:C23"/>
    <mergeCell ref="B1:B4"/>
    <mergeCell ref="C1:P2"/>
    <mergeCell ref="Q1:T1"/>
    <mergeCell ref="Q2:T2"/>
    <mergeCell ref="C3:P4"/>
    <mergeCell ref="Q3:T3"/>
    <mergeCell ref="Q4:T4"/>
    <mergeCell ref="D23:T23"/>
    <mergeCell ref="B24:C24"/>
    <mergeCell ref="D24:T24"/>
    <mergeCell ref="B20:G20"/>
    <mergeCell ref="B5:O5"/>
    <mergeCell ref="Q5:S5"/>
    <mergeCell ref="C7:O7"/>
    <mergeCell ref="P7:T8"/>
    <mergeCell ref="I8:O8"/>
  </mergeCells>
  <hyperlinks>
    <hyperlink ref="Q5:S5" location="'Plan Acción 2024'!A1" display="Portada" xr:uid="{C54D564E-A84E-43C2-B379-7F7FF7E941E6}"/>
  </hyperlinks>
  <pageMargins left="1.1811023622047243" right="0.78740157480314965" top="1.1811023622047243" bottom="0.78740157480314965" header="0.78740157480314965" footer="0.78740157480314965"/>
  <pageSetup scale="43" fitToHeight="0" orientation="landscape" r:id="rId1"/>
  <headerFooter>
    <oddFooter>&amp;L&amp;G&amp;RPG01-PL01 V2
SECCIÓN C
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750-BF61-4D03-9064-D2E11D34CC58}">
  <dimension ref="A1:AS117"/>
  <sheetViews>
    <sheetView view="pageBreakPreview" topLeftCell="F1" zoomScale="80" zoomScaleNormal="85" zoomScaleSheetLayoutView="80" workbookViewId="0">
      <selection activeCell="W1" sqref="W1"/>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499" customWidth="1"/>
    <col min="5" max="5" width="15.42578125" style="76" customWidth="1"/>
    <col min="6" max="6" width="18.42578125" style="76" customWidth="1"/>
    <col min="7" max="7" width="24.7109375" style="76" customWidth="1"/>
    <col min="8" max="8" width="26.85546875" style="76" customWidth="1"/>
    <col min="9" max="10" width="13.85546875" style="76" customWidth="1"/>
    <col min="11" max="21" width="6.28515625" style="76" customWidth="1"/>
    <col min="22" max="22" width="7" style="76" customWidth="1"/>
    <col min="23" max="23" width="13.28515625" style="209" customWidth="1"/>
    <col min="24" max="45" width="11.42578125" style="209"/>
    <col min="46" max="16384" width="11.42578125" style="76"/>
  </cols>
  <sheetData>
    <row r="1" spans="1:23" s="458"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430</v>
      </c>
      <c r="T1" s="791"/>
      <c r="U1" s="791"/>
      <c r="V1" s="792"/>
    </row>
    <row r="2" spans="1:23" s="458" customFormat="1" ht="54.75" customHeight="1" thickBot="1" x14ac:dyDescent="0.3">
      <c r="B2" s="784"/>
      <c r="C2" s="788"/>
      <c r="D2" s="789"/>
      <c r="E2" s="789"/>
      <c r="F2" s="789"/>
      <c r="G2" s="789"/>
      <c r="H2" s="789"/>
      <c r="I2" s="789"/>
      <c r="J2" s="789"/>
      <c r="K2" s="789"/>
      <c r="L2" s="789"/>
      <c r="M2" s="789"/>
      <c r="N2" s="789"/>
      <c r="O2" s="789"/>
      <c r="P2" s="789"/>
      <c r="Q2" s="789"/>
      <c r="R2" s="789"/>
      <c r="S2" s="793" t="s">
        <v>431</v>
      </c>
      <c r="T2" s="627"/>
      <c r="U2" s="627"/>
      <c r="V2" s="628"/>
    </row>
    <row r="3" spans="1:23" s="458" customFormat="1" ht="54.75" customHeight="1" x14ac:dyDescent="0.25">
      <c r="B3" s="784"/>
      <c r="C3" s="794" t="s">
        <v>432</v>
      </c>
      <c r="D3" s="795"/>
      <c r="E3" s="795"/>
      <c r="F3" s="795"/>
      <c r="G3" s="795"/>
      <c r="H3" s="795"/>
      <c r="I3" s="795"/>
      <c r="J3" s="795"/>
      <c r="K3" s="795"/>
      <c r="L3" s="795"/>
      <c r="M3" s="795"/>
      <c r="N3" s="795"/>
      <c r="O3" s="795"/>
      <c r="P3" s="795"/>
      <c r="Q3" s="795"/>
      <c r="R3" s="795"/>
      <c r="S3" s="796" t="s">
        <v>433</v>
      </c>
      <c r="T3" s="797"/>
      <c r="U3" s="797"/>
      <c r="V3" s="798"/>
    </row>
    <row r="4" spans="1:23" s="458"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3" s="209" customFormat="1" ht="35.25" customHeight="1" x14ac:dyDescent="0.3">
      <c r="B5" s="802" t="s">
        <v>434</v>
      </c>
      <c r="C5" s="802"/>
      <c r="D5" s="802"/>
      <c r="E5" s="802"/>
      <c r="F5" s="802"/>
      <c r="G5" s="802"/>
      <c r="H5" s="802"/>
      <c r="I5" s="802"/>
      <c r="J5" s="802"/>
      <c r="K5" s="802"/>
      <c r="L5" s="802"/>
      <c r="M5" s="802"/>
      <c r="N5" s="802"/>
      <c r="O5" s="802"/>
      <c r="P5" s="802"/>
      <c r="Q5" s="802"/>
      <c r="R5" s="2"/>
      <c r="S5" s="210" t="s">
        <v>22</v>
      </c>
      <c r="T5" s="210"/>
      <c r="U5" s="210"/>
      <c r="V5" s="2"/>
    </row>
    <row r="6" spans="1:23" s="209" customFormat="1" ht="6" customHeight="1" thickBot="1" x14ac:dyDescent="0.3">
      <c r="B6" s="481"/>
      <c r="C6" s="481"/>
      <c r="D6" s="482"/>
      <c r="E6" s="481"/>
      <c r="F6" s="481"/>
      <c r="G6" s="481"/>
      <c r="H6" s="481"/>
      <c r="I6" s="481"/>
      <c r="J6" s="481"/>
      <c r="K6" s="481"/>
      <c r="L6" s="481"/>
      <c r="M6" s="481"/>
      <c r="N6" s="481"/>
      <c r="O6" s="481"/>
      <c r="P6" s="481"/>
      <c r="Q6" s="481"/>
    </row>
    <row r="7" spans="1:23" s="209" customFormat="1" ht="68.25" customHeight="1" thickBot="1" x14ac:dyDescent="0.3">
      <c r="B7" s="483" t="s">
        <v>435</v>
      </c>
      <c r="C7" s="803" t="s">
        <v>436</v>
      </c>
      <c r="D7" s="804"/>
      <c r="E7" s="804"/>
      <c r="F7" s="804"/>
      <c r="G7" s="804"/>
      <c r="H7" s="804"/>
      <c r="I7" s="804"/>
      <c r="J7" s="804"/>
      <c r="K7" s="804"/>
      <c r="L7" s="804"/>
      <c r="M7" s="804"/>
      <c r="N7" s="804"/>
      <c r="O7" s="804"/>
      <c r="P7" s="804"/>
      <c r="Q7" s="805"/>
      <c r="R7" s="484"/>
      <c r="S7" s="76"/>
      <c r="T7" s="484"/>
      <c r="U7" s="484"/>
      <c r="V7" s="484"/>
    </row>
    <row r="8" spans="1:23" s="209" customFormat="1" ht="27.75" customHeight="1" x14ac:dyDescent="0.25">
      <c r="D8" s="485"/>
      <c r="E8" s="486"/>
      <c r="F8" s="486"/>
      <c r="G8" s="486"/>
      <c r="H8" s="486"/>
      <c r="I8" s="486"/>
      <c r="J8" s="486"/>
      <c r="K8" s="806" t="s">
        <v>437</v>
      </c>
      <c r="L8" s="806"/>
      <c r="M8" s="806"/>
      <c r="N8" s="486"/>
      <c r="O8" s="486"/>
      <c r="P8" s="486"/>
      <c r="Q8" s="486"/>
      <c r="R8" s="484"/>
      <c r="S8" s="484"/>
      <c r="T8" s="484"/>
      <c r="U8" s="484"/>
      <c r="V8" s="484"/>
    </row>
    <row r="9" spans="1:23" s="209" customFormat="1" ht="6.75" customHeight="1" x14ac:dyDescent="0.25">
      <c r="D9" s="485"/>
    </row>
    <row r="10" spans="1:23" s="209" customFormat="1" ht="27.75" customHeight="1" x14ac:dyDescent="0.25">
      <c r="D10" s="485"/>
      <c r="R10" s="807" t="s">
        <v>438</v>
      </c>
      <c r="S10" s="807"/>
      <c r="T10" s="807"/>
      <c r="U10" s="807"/>
      <c r="V10" s="807"/>
    </row>
    <row r="11" spans="1:23" s="209" customFormat="1" ht="24.75" customHeight="1" x14ac:dyDescent="0.25">
      <c r="D11" s="485"/>
      <c r="E11" s="4" t="s">
        <v>439</v>
      </c>
      <c r="F11" s="4"/>
      <c r="G11" s="4"/>
      <c r="H11" s="4"/>
      <c r="I11" s="4"/>
      <c r="J11" s="4"/>
      <c r="K11" s="4"/>
      <c r="L11" s="4"/>
      <c r="M11" s="4"/>
      <c r="N11" s="4"/>
      <c r="O11" s="4"/>
      <c r="P11" s="4"/>
      <c r="Q11" s="4"/>
      <c r="R11" s="4"/>
      <c r="S11" s="4"/>
      <c r="T11" s="4"/>
      <c r="U11" s="4"/>
      <c r="V11" s="4"/>
    </row>
    <row r="12" spans="1:23" s="209" customFormat="1" ht="15.75" thickBot="1" x14ac:dyDescent="0.3">
      <c r="D12" s="485"/>
      <c r="E12" s="487"/>
      <c r="F12" s="487"/>
    </row>
    <row r="13" spans="1:23" ht="15" customHeight="1" thickBot="1" x14ac:dyDescent="0.3">
      <c r="A13" s="487"/>
      <c r="B13" s="808" t="s">
        <v>440</v>
      </c>
      <c r="C13" s="6" t="s">
        <v>441</v>
      </c>
      <c r="D13" s="6" t="s">
        <v>442</v>
      </c>
      <c r="E13" s="810" t="s">
        <v>443</v>
      </c>
      <c r="F13" s="811"/>
      <c r="G13" s="814" t="s">
        <v>444</v>
      </c>
      <c r="H13" s="810" t="s">
        <v>445</v>
      </c>
      <c r="I13" s="816" t="s">
        <v>446</v>
      </c>
      <c r="J13" s="817"/>
      <c r="K13" s="818" t="s">
        <v>447</v>
      </c>
      <c r="L13" s="818"/>
      <c r="M13" s="818"/>
      <c r="N13" s="818"/>
      <c r="O13" s="818"/>
      <c r="P13" s="818"/>
      <c r="Q13" s="818"/>
      <c r="R13" s="818"/>
      <c r="S13" s="818"/>
      <c r="T13" s="818"/>
      <c r="U13" s="818"/>
      <c r="V13" s="819"/>
    </row>
    <row r="14" spans="1:23" ht="40.5" customHeight="1" x14ac:dyDescent="0.25">
      <c r="A14" s="487"/>
      <c r="B14" s="809"/>
      <c r="C14" s="14"/>
      <c r="D14" s="14"/>
      <c r="E14" s="812"/>
      <c r="F14" s="813"/>
      <c r="G14" s="815"/>
      <c r="H14" s="815"/>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c r="W14" s="488"/>
    </row>
    <row r="15" spans="1:23" ht="70.349999999999994" customHeight="1" x14ac:dyDescent="0.25">
      <c r="A15" s="487"/>
      <c r="B15" s="8" t="s">
        <v>462</v>
      </c>
      <c r="C15" s="11" t="s">
        <v>463</v>
      </c>
      <c r="D15" s="11" t="s">
        <v>464</v>
      </c>
      <c r="E15" s="821" t="s">
        <v>465</v>
      </c>
      <c r="F15" s="822"/>
      <c r="G15" s="15" t="s">
        <v>466</v>
      </c>
      <c r="H15" s="35" t="s">
        <v>467</v>
      </c>
      <c r="I15" s="95">
        <v>0.1</v>
      </c>
      <c r="J15" s="95">
        <v>0.1</v>
      </c>
      <c r="K15" s="5"/>
      <c r="L15" s="489"/>
      <c r="M15" s="95">
        <v>0.1</v>
      </c>
      <c r="N15" s="489"/>
      <c r="O15" s="489"/>
      <c r="P15" s="489"/>
      <c r="Q15" s="489"/>
      <c r="R15" s="489"/>
      <c r="S15" s="489"/>
      <c r="T15" s="489"/>
      <c r="U15" s="81"/>
      <c r="V15" s="81"/>
    </row>
    <row r="16" spans="1:23" ht="84" customHeight="1" x14ac:dyDescent="0.25">
      <c r="A16" s="487"/>
      <c r="B16" s="8" t="s">
        <v>462</v>
      </c>
      <c r="C16" s="11" t="s">
        <v>463</v>
      </c>
      <c r="D16" s="11" t="s">
        <v>464</v>
      </c>
      <c r="E16" s="821" t="s">
        <v>468</v>
      </c>
      <c r="F16" s="822"/>
      <c r="G16" s="80" t="s">
        <v>469</v>
      </c>
      <c r="H16" s="35" t="s">
        <v>467</v>
      </c>
      <c r="I16" s="95">
        <v>0.1</v>
      </c>
      <c r="J16" s="95">
        <v>0.05</v>
      </c>
      <c r="K16" s="5"/>
      <c r="L16" s="489"/>
      <c r="M16" s="489"/>
      <c r="N16" s="489"/>
      <c r="O16" s="489"/>
      <c r="P16" s="95">
        <v>0.05</v>
      </c>
      <c r="Q16" s="489"/>
      <c r="R16" s="489"/>
      <c r="S16" s="490"/>
      <c r="T16" s="489"/>
      <c r="U16" s="95">
        <v>0.05</v>
      </c>
      <c r="V16" s="374"/>
      <c r="W16" s="491"/>
    </row>
    <row r="17" spans="1:25" ht="83.1" customHeight="1" x14ac:dyDescent="0.25">
      <c r="A17" s="487"/>
      <c r="B17" s="8" t="s">
        <v>462</v>
      </c>
      <c r="C17" s="11" t="s">
        <v>463</v>
      </c>
      <c r="D17" s="11" t="s">
        <v>464</v>
      </c>
      <c r="E17" s="821" t="s">
        <v>470</v>
      </c>
      <c r="F17" s="822"/>
      <c r="G17" s="20" t="s">
        <v>471</v>
      </c>
      <c r="H17" s="35" t="s">
        <v>467</v>
      </c>
      <c r="I17" s="95">
        <v>0.1</v>
      </c>
      <c r="J17" s="95">
        <v>0.1</v>
      </c>
      <c r="K17" s="5"/>
      <c r="L17" s="489"/>
      <c r="M17" s="489"/>
      <c r="N17" s="489"/>
      <c r="O17" s="489"/>
      <c r="P17" s="489"/>
      <c r="Q17" s="489"/>
      <c r="R17" s="489"/>
      <c r="S17" s="489"/>
      <c r="T17" s="489"/>
      <c r="U17" s="489"/>
      <c r="V17" s="95">
        <v>0.1</v>
      </c>
      <c r="W17" s="491"/>
    </row>
    <row r="18" spans="1:25" ht="86.25" customHeight="1" x14ac:dyDescent="0.25">
      <c r="A18" s="487"/>
      <c r="B18" s="8" t="s">
        <v>462</v>
      </c>
      <c r="C18" s="11" t="s">
        <v>463</v>
      </c>
      <c r="D18" s="11" t="s">
        <v>464</v>
      </c>
      <c r="E18" s="821" t="s">
        <v>472</v>
      </c>
      <c r="F18" s="822"/>
      <c r="G18" s="15" t="s">
        <v>473</v>
      </c>
      <c r="H18" s="35" t="s">
        <v>467</v>
      </c>
      <c r="I18" s="95">
        <v>0.1</v>
      </c>
      <c r="J18" s="95">
        <v>0.05</v>
      </c>
      <c r="K18" s="489"/>
      <c r="L18" s="489"/>
      <c r="M18" s="95">
        <v>0.05</v>
      </c>
      <c r="N18" s="492"/>
      <c r="O18" s="492"/>
      <c r="P18" s="492"/>
      <c r="Q18" s="492"/>
      <c r="R18" s="492"/>
      <c r="S18" s="95">
        <v>0.05</v>
      </c>
      <c r="T18" s="492"/>
      <c r="U18" s="81"/>
      <c r="V18" s="81"/>
    </row>
    <row r="19" spans="1:25" ht="107.25" customHeight="1" x14ac:dyDescent="0.25">
      <c r="A19" s="487"/>
      <c r="B19" s="8" t="s">
        <v>462</v>
      </c>
      <c r="C19" s="11" t="s">
        <v>463</v>
      </c>
      <c r="D19" s="11" t="s">
        <v>464</v>
      </c>
      <c r="E19" s="821" t="s">
        <v>474</v>
      </c>
      <c r="F19" s="822"/>
      <c r="G19" s="15" t="s">
        <v>475</v>
      </c>
      <c r="H19" s="35" t="s">
        <v>467</v>
      </c>
      <c r="I19" s="95">
        <v>0.1</v>
      </c>
      <c r="J19" s="95">
        <v>0.05</v>
      </c>
      <c r="K19" s="489"/>
      <c r="L19" s="489"/>
      <c r="M19" s="489"/>
      <c r="N19" s="95">
        <v>0.05</v>
      </c>
      <c r="O19" s="489"/>
      <c r="P19" s="489"/>
      <c r="Q19" s="489"/>
      <c r="R19" s="489"/>
      <c r="S19" s="489"/>
      <c r="T19" s="95">
        <v>0.05</v>
      </c>
      <c r="U19" s="489"/>
      <c r="V19" s="81"/>
      <c r="W19" s="491"/>
    </row>
    <row r="20" spans="1:25" ht="60" customHeight="1" x14ac:dyDescent="0.25">
      <c r="A20" s="487"/>
      <c r="B20" s="8" t="s">
        <v>462</v>
      </c>
      <c r="C20" s="11" t="s">
        <v>463</v>
      </c>
      <c r="D20" s="11" t="s">
        <v>464</v>
      </c>
      <c r="E20" s="821" t="s">
        <v>476</v>
      </c>
      <c r="F20" s="822"/>
      <c r="G20" s="15" t="s">
        <v>477</v>
      </c>
      <c r="H20" s="35" t="s">
        <v>467</v>
      </c>
      <c r="I20" s="95">
        <v>0.1</v>
      </c>
      <c r="J20" s="95" t="s">
        <v>478</v>
      </c>
      <c r="K20" s="489"/>
      <c r="L20" s="489"/>
      <c r="M20" s="142">
        <v>3.3300000000000003E-2</v>
      </c>
      <c r="N20" s="95"/>
      <c r="O20" s="493"/>
      <c r="P20" s="493"/>
      <c r="Q20" s="142">
        <v>3.3300000000000003E-2</v>
      </c>
      <c r="R20" s="489"/>
      <c r="S20" s="143">
        <v>3.3300000000000003E-2</v>
      </c>
      <c r="T20" s="489"/>
      <c r="U20" s="489"/>
      <c r="V20" s="81"/>
      <c r="W20" s="494"/>
      <c r="X20" s="209">
        <f>10/3</f>
        <v>3.3333333333333335</v>
      </c>
    </row>
    <row r="21" spans="1:25" ht="60" customHeight="1" x14ac:dyDescent="0.25">
      <c r="A21" s="487"/>
      <c r="B21" s="8" t="s">
        <v>462</v>
      </c>
      <c r="C21" s="11" t="s">
        <v>463</v>
      </c>
      <c r="D21" s="11" t="s">
        <v>464</v>
      </c>
      <c r="E21" s="821" t="s">
        <v>479</v>
      </c>
      <c r="F21" s="822"/>
      <c r="G21" s="15" t="s">
        <v>480</v>
      </c>
      <c r="H21" s="35" t="s">
        <v>467</v>
      </c>
      <c r="I21" s="95">
        <v>0.1</v>
      </c>
      <c r="J21" s="95">
        <v>0.1</v>
      </c>
      <c r="K21" s="489"/>
      <c r="L21" s="489"/>
      <c r="M21" s="489"/>
      <c r="N21" s="489"/>
      <c r="O21" s="489"/>
      <c r="P21" s="489"/>
      <c r="Q21" s="489"/>
      <c r="R21" s="489"/>
      <c r="S21" s="489"/>
      <c r="T21" s="489"/>
      <c r="U21" s="95">
        <v>0.1</v>
      </c>
      <c r="V21" s="81"/>
      <c r="W21" s="491"/>
    </row>
    <row r="22" spans="1:25" s="209" customFormat="1" ht="95.1" customHeight="1" x14ac:dyDescent="0.25">
      <c r="A22" s="487"/>
      <c r="B22" s="8" t="s">
        <v>462</v>
      </c>
      <c r="C22" s="11" t="s">
        <v>463</v>
      </c>
      <c r="D22" s="11" t="s">
        <v>464</v>
      </c>
      <c r="E22" s="821" t="s">
        <v>481</v>
      </c>
      <c r="F22" s="822"/>
      <c r="G22" s="66" t="s">
        <v>482</v>
      </c>
      <c r="H22" s="35" t="s">
        <v>467</v>
      </c>
      <c r="I22" s="95">
        <v>0.1</v>
      </c>
      <c r="J22" s="95">
        <v>0.1</v>
      </c>
      <c r="K22" s="489"/>
      <c r="L22" s="489"/>
      <c r="M22" s="95">
        <v>0.1</v>
      </c>
      <c r="O22" s="490"/>
      <c r="P22" s="489"/>
      <c r="Q22" s="490"/>
      <c r="R22" s="489"/>
      <c r="S22" s="490"/>
      <c r="T22" s="489"/>
      <c r="U22" s="490"/>
      <c r="V22" s="489"/>
    </row>
    <row r="23" spans="1:25" s="209" customFormat="1" ht="87.75" customHeight="1" x14ac:dyDescent="0.25">
      <c r="B23" s="8" t="s">
        <v>462</v>
      </c>
      <c r="C23" s="11" t="s">
        <v>463</v>
      </c>
      <c r="D23" s="11" t="s">
        <v>464</v>
      </c>
      <c r="E23" s="821" t="s">
        <v>483</v>
      </c>
      <c r="F23" s="822"/>
      <c r="G23" s="15" t="s">
        <v>484</v>
      </c>
      <c r="H23" s="35" t="s">
        <v>467</v>
      </c>
      <c r="I23" s="95">
        <v>0.1</v>
      </c>
      <c r="J23" s="143">
        <v>3.3300000000000003E-2</v>
      </c>
      <c r="K23" s="495"/>
      <c r="L23" s="495"/>
      <c r="M23" s="142">
        <v>3.3300000000000003E-2</v>
      </c>
      <c r="N23" s="95"/>
      <c r="O23" s="493"/>
      <c r="P23" s="493"/>
      <c r="Q23" s="142">
        <v>3.3300000000000003E-2</v>
      </c>
      <c r="R23" s="493"/>
      <c r="S23" s="493"/>
      <c r="T23" s="493"/>
      <c r="U23" s="142">
        <v>3.3300000000000003E-2</v>
      </c>
      <c r="V23" s="495"/>
    </row>
    <row r="24" spans="1:25" s="209" customFormat="1" ht="77.25" customHeight="1" x14ac:dyDescent="0.25">
      <c r="B24" s="8" t="s">
        <v>462</v>
      </c>
      <c r="C24" s="11" t="s">
        <v>463</v>
      </c>
      <c r="D24" s="11" t="s">
        <v>464</v>
      </c>
      <c r="E24" s="823" t="s">
        <v>485</v>
      </c>
      <c r="F24" s="824"/>
      <c r="G24" s="15" t="s">
        <v>486</v>
      </c>
      <c r="H24" s="35" t="s">
        <v>467</v>
      </c>
      <c r="I24" s="95">
        <v>0.1</v>
      </c>
      <c r="J24" s="142">
        <v>2.5000000000000001E-2</v>
      </c>
      <c r="K24" s="496"/>
      <c r="L24" s="496"/>
      <c r="M24" s="142">
        <v>2.5000000000000001E-2</v>
      </c>
      <c r="N24" s="497"/>
      <c r="O24" s="497"/>
      <c r="P24" s="142">
        <v>2.5000000000000001E-2</v>
      </c>
      <c r="Q24" s="498"/>
      <c r="R24" s="498"/>
      <c r="S24" s="142">
        <v>2.5000000000000001E-2</v>
      </c>
      <c r="T24" s="498"/>
      <c r="U24" s="498"/>
      <c r="V24" s="142">
        <v>2.5000000000000001E-2</v>
      </c>
    </row>
    <row r="25" spans="1:25" s="53" customFormat="1" ht="15" customHeight="1" x14ac:dyDescent="0.2">
      <c r="A25" s="825" t="s">
        <v>487</v>
      </c>
      <c r="B25" s="826"/>
      <c r="C25" s="826"/>
      <c r="D25" s="826"/>
      <c r="E25" s="826"/>
      <c r="F25" s="826"/>
      <c r="G25" s="826"/>
      <c r="H25" s="826"/>
      <c r="I25" s="247">
        <f>SUM(I15:I24)</f>
        <v>0.99999999999999989</v>
      </c>
      <c r="J25" s="247"/>
      <c r="K25" s="247">
        <f t="shared" ref="K25:V25" si="0">SUM(K15:K24)</f>
        <v>0</v>
      </c>
      <c r="L25" s="247">
        <f t="shared" si="0"/>
        <v>0</v>
      </c>
      <c r="M25" s="247">
        <f t="shared" si="0"/>
        <v>0.34160000000000001</v>
      </c>
      <c r="N25" s="247">
        <f t="shared" si="0"/>
        <v>0.05</v>
      </c>
      <c r="O25" s="247">
        <f t="shared" si="0"/>
        <v>0</v>
      </c>
      <c r="P25" s="247">
        <f t="shared" si="0"/>
        <v>7.5000000000000011E-2</v>
      </c>
      <c r="Q25" s="247">
        <f t="shared" si="0"/>
        <v>6.6600000000000006E-2</v>
      </c>
      <c r="R25" s="247">
        <f t="shared" si="0"/>
        <v>0</v>
      </c>
      <c r="S25" s="247">
        <f t="shared" si="0"/>
        <v>0.10830000000000001</v>
      </c>
      <c r="T25" s="247">
        <f t="shared" si="0"/>
        <v>0.05</v>
      </c>
      <c r="U25" s="247">
        <f t="shared" si="0"/>
        <v>0.18330000000000002</v>
      </c>
      <c r="V25" s="247">
        <f t="shared" si="0"/>
        <v>0.125</v>
      </c>
    </row>
    <row r="26" spans="1:25" s="53" customFormat="1" ht="12.75" x14ac:dyDescent="0.2">
      <c r="B26" s="820" t="s">
        <v>488</v>
      </c>
      <c r="C26" s="820"/>
      <c r="D26" s="820"/>
      <c r="E26" s="820"/>
      <c r="F26" s="820"/>
      <c r="G26" s="820"/>
      <c r="H26" s="820"/>
      <c r="I26" s="820"/>
      <c r="J26" s="820"/>
      <c r="K26" s="820"/>
      <c r="L26" s="820"/>
      <c r="M26" s="820"/>
      <c r="N26" s="820"/>
      <c r="O26" s="820"/>
      <c r="P26" s="820"/>
      <c r="Q26" s="820"/>
      <c r="R26" s="820"/>
      <c r="S26" s="820"/>
      <c r="T26" s="820"/>
      <c r="U26" s="820"/>
      <c r="V26" s="820"/>
      <c r="Y26" s="53">
        <f>10/4</f>
        <v>2.5</v>
      </c>
    </row>
    <row r="27" spans="1:25" s="53" customFormat="1" ht="13.5" thickBot="1" x14ac:dyDescent="0.25"/>
    <row r="28" spans="1:25" s="53" customFormat="1" ht="39.75" customHeight="1" x14ac:dyDescent="0.2">
      <c r="B28" s="829" t="s">
        <v>489</v>
      </c>
      <c r="C28" s="830"/>
      <c r="D28" s="831">
        <v>46041</v>
      </c>
      <c r="E28" s="832"/>
      <c r="F28" s="832"/>
      <c r="G28" s="832"/>
      <c r="H28" s="832"/>
      <c r="I28" s="832"/>
      <c r="J28" s="832"/>
      <c r="K28" s="832"/>
      <c r="L28" s="832"/>
      <c r="M28" s="832"/>
      <c r="N28" s="832"/>
      <c r="O28" s="832"/>
      <c r="P28" s="832"/>
      <c r="Q28" s="832"/>
      <c r="R28" s="832"/>
      <c r="S28" s="832"/>
      <c r="T28" s="832"/>
      <c r="U28" s="832"/>
      <c r="V28" s="833"/>
    </row>
    <row r="29" spans="1:25" s="53" customFormat="1" ht="41.25" customHeight="1" thickBot="1" x14ac:dyDescent="0.25">
      <c r="B29" s="827" t="s">
        <v>490</v>
      </c>
      <c r="C29" s="828"/>
      <c r="D29" s="693" t="s">
        <v>491</v>
      </c>
      <c r="E29" s="693"/>
      <c r="F29" s="693"/>
      <c r="G29" s="693"/>
      <c r="H29" s="693"/>
      <c r="I29" s="693"/>
      <c r="J29" s="693"/>
      <c r="K29" s="693"/>
      <c r="L29" s="693"/>
      <c r="M29" s="693"/>
      <c r="N29" s="693"/>
      <c r="O29" s="693"/>
      <c r="P29" s="693"/>
      <c r="Q29" s="693"/>
      <c r="R29" s="693"/>
      <c r="S29" s="693"/>
      <c r="T29" s="693"/>
      <c r="U29" s="693"/>
      <c r="V29" s="694"/>
    </row>
    <row r="30" spans="1:25" s="209" customFormat="1" ht="33.75" customHeight="1" x14ac:dyDescent="0.25">
      <c r="B30" s="829" t="s">
        <v>492</v>
      </c>
      <c r="C30" s="830"/>
      <c r="D30" s="831">
        <v>46044</v>
      </c>
      <c r="E30" s="831"/>
      <c r="F30" s="831"/>
      <c r="G30" s="831"/>
      <c r="H30" s="831"/>
      <c r="I30" s="831"/>
      <c r="J30" s="831"/>
      <c r="K30" s="831"/>
      <c r="L30" s="831"/>
      <c r="M30" s="831"/>
      <c r="N30" s="831"/>
      <c r="O30" s="831"/>
      <c r="P30" s="831"/>
      <c r="Q30" s="831"/>
      <c r="R30" s="831"/>
      <c r="S30" s="831"/>
      <c r="T30" s="831"/>
      <c r="U30" s="831"/>
      <c r="V30" s="834"/>
    </row>
    <row r="31" spans="1:25" s="209" customFormat="1" ht="30" customHeight="1" thickBot="1" x14ac:dyDescent="0.3">
      <c r="B31" s="827" t="s">
        <v>493</v>
      </c>
      <c r="C31" s="828"/>
      <c r="D31" s="693" t="s">
        <v>494</v>
      </c>
      <c r="E31" s="693"/>
      <c r="F31" s="693"/>
      <c r="G31" s="693"/>
      <c r="H31" s="693"/>
      <c r="I31" s="693"/>
      <c r="J31" s="693"/>
      <c r="K31" s="693"/>
      <c r="L31" s="693"/>
      <c r="M31" s="693"/>
      <c r="N31" s="693"/>
      <c r="O31" s="693"/>
      <c r="P31" s="693"/>
      <c r="Q31" s="693"/>
      <c r="R31" s="693"/>
      <c r="S31" s="693"/>
      <c r="T31" s="693"/>
      <c r="U31" s="693"/>
      <c r="V31" s="694"/>
    </row>
    <row r="32" spans="1:25" s="209" customFormat="1" x14ac:dyDescent="0.25">
      <c r="D32" s="485"/>
    </row>
    <row r="33" spans="4:4" s="209" customFormat="1" x14ac:dyDescent="0.25">
      <c r="D33" s="485"/>
    </row>
    <row r="34" spans="4:4" s="209" customFormat="1" x14ac:dyDescent="0.25">
      <c r="D34" s="485"/>
    </row>
    <row r="35" spans="4:4" s="209" customFormat="1" x14ac:dyDescent="0.25">
      <c r="D35" s="485"/>
    </row>
    <row r="36" spans="4:4" s="209" customFormat="1" x14ac:dyDescent="0.25">
      <c r="D36" s="485"/>
    </row>
    <row r="37" spans="4:4" s="209" customFormat="1" x14ac:dyDescent="0.25">
      <c r="D37" s="485"/>
    </row>
    <row r="38" spans="4:4" s="209" customFormat="1" x14ac:dyDescent="0.25">
      <c r="D38" s="485"/>
    </row>
    <row r="39" spans="4:4" s="209" customFormat="1" x14ac:dyDescent="0.25">
      <c r="D39" s="485"/>
    </row>
    <row r="40" spans="4:4" s="209" customFormat="1" x14ac:dyDescent="0.25">
      <c r="D40" s="485"/>
    </row>
    <row r="41" spans="4:4" s="209" customFormat="1" x14ac:dyDescent="0.25">
      <c r="D41" s="485"/>
    </row>
    <row r="42" spans="4:4" s="209" customFormat="1" x14ac:dyDescent="0.25">
      <c r="D42" s="485"/>
    </row>
    <row r="43" spans="4:4" s="209" customFormat="1" x14ac:dyDescent="0.25">
      <c r="D43" s="485"/>
    </row>
    <row r="44" spans="4:4" s="209" customFormat="1" x14ac:dyDescent="0.25">
      <c r="D44" s="485"/>
    </row>
    <row r="45" spans="4:4" s="209" customFormat="1" x14ac:dyDescent="0.25">
      <c r="D45" s="485"/>
    </row>
    <row r="46" spans="4:4" s="209" customFormat="1" x14ac:dyDescent="0.25">
      <c r="D46" s="485"/>
    </row>
    <row r="47" spans="4:4" s="209" customFormat="1" x14ac:dyDescent="0.25">
      <c r="D47" s="485"/>
    </row>
    <row r="48" spans="4:4" s="209" customFormat="1" x14ac:dyDescent="0.25">
      <c r="D48" s="485"/>
    </row>
    <row r="49" spans="4:4" s="209" customFormat="1" x14ac:dyDescent="0.25">
      <c r="D49" s="485"/>
    </row>
    <row r="50" spans="4:4" s="209" customFormat="1" x14ac:dyDescent="0.25">
      <c r="D50" s="485"/>
    </row>
    <row r="51" spans="4:4" s="209" customFormat="1" x14ac:dyDescent="0.25">
      <c r="D51" s="485"/>
    </row>
    <row r="52" spans="4:4" s="209" customFormat="1" x14ac:dyDescent="0.25">
      <c r="D52" s="485"/>
    </row>
    <row r="53" spans="4:4" s="209" customFormat="1" x14ac:dyDescent="0.25">
      <c r="D53" s="485"/>
    </row>
    <row r="54" spans="4:4" s="209" customFormat="1" x14ac:dyDescent="0.25">
      <c r="D54" s="485"/>
    </row>
    <row r="55" spans="4:4" s="209" customFormat="1" x14ac:dyDescent="0.25">
      <c r="D55" s="485"/>
    </row>
    <row r="56" spans="4:4" s="209" customFormat="1" x14ac:dyDescent="0.25">
      <c r="D56" s="485"/>
    </row>
    <row r="57" spans="4:4" s="209" customFormat="1" x14ac:dyDescent="0.25">
      <c r="D57" s="485"/>
    </row>
    <row r="58" spans="4:4" s="209" customFormat="1" x14ac:dyDescent="0.25">
      <c r="D58" s="485"/>
    </row>
    <row r="59" spans="4:4" s="209" customFormat="1" x14ac:dyDescent="0.25">
      <c r="D59" s="485"/>
    </row>
    <row r="60" spans="4:4" s="209" customFormat="1" x14ac:dyDescent="0.25">
      <c r="D60" s="485"/>
    </row>
    <row r="61" spans="4:4" s="209" customFormat="1" x14ac:dyDescent="0.25">
      <c r="D61" s="485"/>
    </row>
    <row r="62" spans="4:4" s="209" customFormat="1" x14ac:dyDescent="0.25">
      <c r="D62" s="485"/>
    </row>
    <row r="63" spans="4:4" s="209" customFormat="1" x14ac:dyDescent="0.25">
      <c r="D63" s="485"/>
    </row>
    <row r="64" spans="4:4" s="209" customFormat="1" x14ac:dyDescent="0.25">
      <c r="D64" s="485"/>
    </row>
    <row r="65" spans="4:4" s="209" customFormat="1" x14ac:dyDescent="0.25">
      <c r="D65" s="485"/>
    </row>
    <row r="66" spans="4:4" s="209" customFormat="1" x14ac:dyDescent="0.25">
      <c r="D66" s="485"/>
    </row>
    <row r="67" spans="4:4" s="209" customFormat="1" x14ac:dyDescent="0.25">
      <c r="D67" s="485"/>
    </row>
    <row r="68" spans="4:4" s="209" customFormat="1" x14ac:dyDescent="0.25">
      <c r="D68" s="485"/>
    </row>
    <row r="69" spans="4:4" s="209" customFormat="1" x14ac:dyDescent="0.25">
      <c r="D69" s="485"/>
    </row>
    <row r="70" spans="4:4" s="209" customFormat="1" x14ac:dyDescent="0.25">
      <c r="D70" s="485"/>
    </row>
    <row r="71" spans="4:4" s="209" customFormat="1" x14ac:dyDescent="0.25">
      <c r="D71" s="485"/>
    </row>
    <row r="72" spans="4:4" s="209" customFormat="1" x14ac:dyDescent="0.25">
      <c r="D72" s="485"/>
    </row>
    <row r="73" spans="4:4" s="209" customFormat="1" x14ac:dyDescent="0.25">
      <c r="D73" s="485"/>
    </row>
    <row r="74" spans="4:4" s="209" customFormat="1" x14ac:dyDescent="0.25">
      <c r="D74" s="485"/>
    </row>
    <row r="75" spans="4:4" s="209" customFormat="1" x14ac:dyDescent="0.25">
      <c r="D75" s="485"/>
    </row>
    <row r="76" spans="4:4" s="209" customFormat="1" x14ac:dyDescent="0.25">
      <c r="D76" s="485"/>
    </row>
    <row r="77" spans="4:4" s="209" customFormat="1" x14ac:dyDescent="0.25">
      <c r="D77" s="485"/>
    </row>
    <row r="78" spans="4:4" s="209" customFormat="1" x14ac:dyDescent="0.25">
      <c r="D78" s="485"/>
    </row>
    <row r="79" spans="4:4" s="209" customFormat="1" x14ac:dyDescent="0.25">
      <c r="D79" s="485"/>
    </row>
    <row r="80" spans="4:4" s="209" customFormat="1" x14ac:dyDescent="0.25">
      <c r="D80" s="485"/>
    </row>
    <row r="81" spans="4:4" s="209" customFormat="1" x14ac:dyDescent="0.25">
      <c r="D81" s="485"/>
    </row>
    <row r="82" spans="4:4" s="209" customFormat="1" x14ac:dyDescent="0.25">
      <c r="D82" s="485"/>
    </row>
    <row r="83" spans="4:4" s="209" customFormat="1" x14ac:dyDescent="0.25">
      <c r="D83" s="485"/>
    </row>
    <row r="84" spans="4:4" s="209" customFormat="1" x14ac:dyDescent="0.25">
      <c r="D84" s="485"/>
    </row>
    <row r="85" spans="4:4" s="209" customFormat="1" x14ac:dyDescent="0.25">
      <c r="D85" s="485"/>
    </row>
    <row r="86" spans="4:4" s="209" customFormat="1" x14ac:dyDescent="0.25">
      <c r="D86" s="485"/>
    </row>
    <row r="87" spans="4:4" s="209" customFormat="1" x14ac:dyDescent="0.25">
      <c r="D87" s="485"/>
    </row>
    <row r="88" spans="4:4" s="209" customFormat="1" x14ac:dyDescent="0.25">
      <c r="D88" s="485"/>
    </row>
    <row r="89" spans="4:4" s="209" customFormat="1" x14ac:dyDescent="0.25">
      <c r="D89" s="485"/>
    </row>
    <row r="90" spans="4:4" s="209" customFormat="1" x14ac:dyDescent="0.25">
      <c r="D90" s="485"/>
    </row>
    <row r="91" spans="4:4" s="209" customFormat="1" x14ac:dyDescent="0.25">
      <c r="D91" s="485"/>
    </row>
    <row r="92" spans="4:4" s="209" customFormat="1" x14ac:dyDescent="0.25">
      <c r="D92" s="485"/>
    </row>
    <row r="93" spans="4:4" s="209" customFormat="1" x14ac:dyDescent="0.25">
      <c r="D93" s="485"/>
    </row>
    <row r="94" spans="4:4" s="209" customFormat="1" x14ac:dyDescent="0.25">
      <c r="D94" s="485"/>
    </row>
    <row r="95" spans="4:4" s="209" customFormat="1" x14ac:dyDescent="0.25">
      <c r="D95" s="485"/>
    </row>
    <row r="96" spans="4:4" s="209" customFormat="1" x14ac:dyDescent="0.25">
      <c r="D96" s="485"/>
    </row>
    <row r="97" spans="4:4" s="209" customFormat="1" x14ac:dyDescent="0.25">
      <c r="D97" s="485"/>
    </row>
    <row r="98" spans="4:4" s="209" customFormat="1" x14ac:dyDescent="0.25">
      <c r="D98" s="485"/>
    </row>
    <row r="99" spans="4:4" s="209" customFormat="1" x14ac:dyDescent="0.25">
      <c r="D99" s="485"/>
    </row>
    <row r="100" spans="4:4" s="209" customFormat="1" x14ac:dyDescent="0.25">
      <c r="D100" s="485"/>
    </row>
    <row r="101" spans="4:4" s="209" customFormat="1" x14ac:dyDescent="0.25">
      <c r="D101" s="485"/>
    </row>
    <row r="102" spans="4:4" s="209" customFormat="1" x14ac:dyDescent="0.25">
      <c r="D102" s="485"/>
    </row>
    <row r="103" spans="4:4" s="209" customFormat="1" x14ac:dyDescent="0.25">
      <c r="D103" s="485"/>
    </row>
    <row r="104" spans="4:4" s="209" customFormat="1" x14ac:dyDescent="0.25">
      <c r="D104" s="485"/>
    </row>
    <row r="105" spans="4:4" s="209" customFormat="1" x14ac:dyDescent="0.25">
      <c r="D105" s="485"/>
    </row>
    <row r="106" spans="4:4" s="209" customFormat="1" x14ac:dyDescent="0.25">
      <c r="D106" s="485"/>
    </row>
    <row r="107" spans="4:4" s="209" customFormat="1" x14ac:dyDescent="0.25">
      <c r="D107" s="485"/>
    </row>
    <row r="108" spans="4:4" s="209" customFormat="1" x14ac:dyDescent="0.25">
      <c r="D108" s="485"/>
    </row>
    <row r="109" spans="4:4" s="209" customFormat="1" x14ac:dyDescent="0.25">
      <c r="D109" s="485"/>
    </row>
    <row r="110" spans="4:4" s="209" customFormat="1" x14ac:dyDescent="0.25">
      <c r="D110" s="485"/>
    </row>
    <row r="111" spans="4:4" s="209" customFormat="1" x14ac:dyDescent="0.25">
      <c r="D111" s="485"/>
    </row>
    <row r="112" spans="4:4" s="209" customFormat="1" x14ac:dyDescent="0.25">
      <c r="D112" s="485"/>
    </row>
    <row r="113" spans="4:4" s="209" customFormat="1" x14ac:dyDescent="0.25">
      <c r="D113" s="485"/>
    </row>
    <row r="114" spans="4:4" s="209" customFormat="1" x14ac:dyDescent="0.25">
      <c r="D114" s="485"/>
    </row>
    <row r="115" spans="4:4" s="209" customFormat="1" x14ac:dyDescent="0.25">
      <c r="D115" s="485"/>
    </row>
    <row r="116" spans="4:4" s="209" customFormat="1" x14ac:dyDescent="0.25">
      <c r="D116" s="485"/>
    </row>
    <row r="117" spans="4:4" s="209" customFormat="1" x14ac:dyDescent="0.25">
      <c r="D117" s="485"/>
    </row>
  </sheetData>
  <sheetProtection formatCells="0" formatColumns="0" formatRows="0"/>
  <mergeCells count="37">
    <mergeCell ref="B31:C31"/>
    <mergeCell ref="D31:V31"/>
    <mergeCell ref="B28:C28"/>
    <mergeCell ref="D28:V28"/>
    <mergeCell ref="B29:C29"/>
    <mergeCell ref="D29:V29"/>
    <mergeCell ref="B30:C30"/>
    <mergeCell ref="D30:V30"/>
    <mergeCell ref="B26:V26"/>
    <mergeCell ref="E15:F15"/>
    <mergeCell ref="E16:F16"/>
    <mergeCell ref="E17:F17"/>
    <mergeCell ref="E18:F18"/>
    <mergeCell ref="E19:F19"/>
    <mergeCell ref="E20:F20"/>
    <mergeCell ref="E21:F21"/>
    <mergeCell ref="E22:F22"/>
    <mergeCell ref="E23:F23"/>
    <mergeCell ref="E24:F24"/>
    <mergeCell ref="A25:H25"/>
    <mergeCell ref="B5:Q5"/>
    <mergeCell ref="C7:Q7"/>
    <mergeCell ref="K8:M8"/>
    <mergeCell ref="R10:V10"/>
    <mergeCell ref="B13:B14"/>
    <mergeCell ref="E13:F14"/>
    <mergeCell ref="G13:G14"/>
    <mergeCell ref="H13:H14"/>
    <mergeCell ref="I13:J13"/>
    <mergeCell ref="K13:V13"/>
    <mergeCell ref="B1:B4"/>
    <mergeCell ref="C1:R2"/>
    <mergeCell ref="S1:V1"/>
    <mergeCell ref="S2:V2"/>
    <mergeCell ref="C3:R4"/>
    <mergeCell ref="S3:V3"/>
    <mergeCell ref="S4:V4"/>
  </mergeCells>
  <hyperlinks>
    <hyperlink ref="S5:U5" location="'Plan Acción 2024'!A1" display="Portada" xr:uid="{4CE7E523-F6DE-4EBD-AF32-3E3FF506A694}"/>
    <hyperlink ref="S5" location="'A. Portada'!A1" display="Portada" xr:uid="{22262B0D-0079-4BCA-8F14-CC9E68CDEB55}"/>
    <hyperlink ref="K8:M8" location="'B. Marco Legal'!A1" display="Ver marco legal " xr:uid="{AE809291-CBFE-4F11-ACDC-76D1F9F638E3}"/>
  </hyperlinks>
  <pageMargins left="0.7" right="0.7" top="0.75" bottom="0.75" header="0.3" footer="0.3"/>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13"/>
  <sheetViews>
    <sheetView view="pageBreakPreview" topLeftCell="G1" zoomScale="70" zoomScaleNormal="90" zoomScaleSheetLayoutView="70" workbookViewId="0">
      <selection activeCell="X3" sqref="X3"/>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499" customWidth="1"/>
    <col min="5" max="5" width="15.42578125" style="76" customWidth="1"/>
    <col min="6" max="6" width="18.42578125" style="76" customWidth="1"/>
    <col min="7" max="7" width="24.7109375" style="76" customWidth="1"/>
    <col min="8" max="8" width="26.85546875" style="76" customWidth="1"/>
    <col min="9" max="10" width="12.85546875" style="76" customWidth="1"/>
    <col min="11" max="11" width="7.5703125" style="76" customWidth="1"/>
    <col min="12" max="22" width="6.28515625" style="76" customWidth="1"/>
    <col min="23" max="23" width="5" style="209" customWidth="1"/>
    <col min="24" max="45" width="11.42578125" style="209"/>
    <col min="46" max="16384" width="11.42578125" style="76"/>
  </cols>
  <sheetData>
    <row r="1" spans="1:23" s="458"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495</v>
      </c>
      <c r="T1" s="791"/>
      <c r="U1" s="791"/>
      <c r="V1" s="792"/>
    </row>
    <row r="2" spans="1:23" s="458" customFormat="1" ht="54.7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1:23" s="458" customFormat="1" ht="54.75"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1:23" s="458"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3" s="209" customFormat="1" ht="35.25" customHeight="1" x14ac:dyDescent="0.3">
      <c r="B5" s="802" t="s">
        <v>47</v>
      </c>
      <c r="C5" s="802"/>
      <c r="D5" s="802"/>
      <c r="E5" s="802"/>
      <c r="F5" s="802"/>
      <c r="G5" s="802"/>
      <c r="H5" s="802"/>
      <c r="I5" s="802"/>
      <c r="J5" s="802"/>
      <c r="K5" s="802"/>
      <c r="L5" s="802"/>
      <c r="M5" s="802"/>
      <c r="N5" s="802"/>
      <c r="O5" s="802"/>
      <c r="P5" s="802"/>
      <c r="Q5" s="802"/>
      <c r="R5" s="2"/>
      <c r="S5" s="210" t="s">
        <v>22</v>
      </c>
      <c r="T5" s="210"/>
      <c r="U5" s="210"/>
      <c r="V5" s="2"/>
    </row>
    <row r="6" spans="1:23" s="209" customFormat="1" ht="6" customHeight="1" thickBot="1" x14ac:dyDescent="0.3">
      <c r="B6" s="481"/>
      <c r="C6" s="481"/>
      <c r="D6" s="482"/>
      <c r="E6" s="481"/>
      <c r="F6" s="481"/>
      <c r="G6" s="481"/>
      <c r="H6" s="481"/>
      <c r="I6" s="481"/>
      <c r="J6" s="481"/>
      <c r="K6" s="481"/>
      <c r="L6" s="481"/>
      <c r="M6" s="481"/>
      <c r="N6" s="481"/>
      <c r="O6" s="481"/>
      <c r="P6" s="481"/>
      <c r="Q6" s="481"/>
    </row>
    <row r="7" spans="1:23" s="209" customFormat="1" ht="68.25" customHeight="1" thickBot="1" x14ac:dyDescent="0.3">
      <c r="B7" s="483" t="s">
        <v>435</v>
      </c>
      <c r="C7" s="835" t="s">
        <v>497</v>
      </c>
      <c r="D7" s="804"/>
      <c r="E7" s="804"/>
      <c r="F7" s="804"/>
      <c r="G7" s="804"/>
      <c r="H7" s="804"/>
      <c r="I7" s="804"/>
      <c r="J7" s="804"/>
      <c r="K7" s="804"/>
      <c r="L7" s="804"/>
      <c r="M7" s="804"/>
      <c r="N7" s="804"/>
      <c r="O7" s="804"/>
      <c r="P7" s="804"/>
      <c r="Q7" s="805"/>
      <c r="R7" s="484"/>
      <c r="S7" s="484"/>
      <c r="T7" s="484"/>
      <c r="U7" s="76"/>
      <c r="V7" s="484"/>
    </row>
    <row r="8" spans="1:23" s="209" customFormat="1" ht="27.75" customHeight="1" x14ac:dyDescent="0.25">
      <c r="D8" s="485"/>
      <c r="E8" s="486"/>
      <c r="F8" s="486"/>
      <c r="G8" s="486"/>
      <c r="H8" s="806" t="s">
        <v>437</v>
      </c>
      <c r="I8" s="806"/>
      <c r="J8" s="806"/>
      <c r="K8" s="806"/>
      <c r="L8" s="806"/>
      <c r="M8" s="486"/>
      <c r="N8" s="486"/>
      <c r="O8" s="486"/>
      <c r="P8" s="486"/>
      <c r="Q8" s="486"/>
      <c r="R8" s="484"/>
      <c r="S8" s="484"/>
      <c r="T8" s="484"/>
      <c r="U8" s="484"/>
      <c r="V8" s="484"/>
    </row>
    <row r="9" spans="1:23" s="209" customFormat="1" ht="6.75" customHeight="1" x14ac:dyDescent="0.25">
      <c r="D9" s="485"/>
    </row>
    <row r="10" spans="1:23" s="209" customFormat="1" ht="18.75" customHeight="1" x14ac:dyDescent="0.25">
      <c r="D10" s="485"/>
      <c r="R10" s="839" t="s">
        <v>438</v>
      </c>
      <c r="S10" s="839"/>
      <c r="T10" s="839"/>
      <c r="U10" s="839"/>
      <c r="V10" s="839"/>
    </row>
    <row r="11" spans="1:23" s="209" customFormat="1" ht="24.75" customHeight="1" x14ac:dyDescent="0.25">
      <c r="E11" s="4" t="s">
        <v>439</v>
      </c>
      <c r="F11" s="4"/>
      <c r="G11" s="4"/>
      <c r="H11" s="4"/>
      <c r="I11" s="4"/>
      <c r="J11" s="4"/>
      <c r="K11" s="4"/>
      <c r="L11" s="4"/>
      <c r="M11" s="4"/>
      <c r="N11" s="4"/>
      <c r="O11" s="4"/>
      <c r="P11" s="4"/>
      <c r="Q11" s="4"/>
      <c r="R11" s="4"/>
      <c r="S11" s="4"/>
      <c r="T11" s="4"/>
      <c r="U11" s="4"/>
      <c r="V11" s="4"/>
    </row>
    <row r="12" spans="1:23" s="209" customFormat="1" ht="15.75" thickBot="1" x14ac:dyDescent="0.3">
      <c r="D12" s="485"/>
      <c r="E12" s="487"/>
      <c r="F12" s="487"/>
    </row>
    <row r="13" spans="1:23" ht="15" customHeight="1" x14ac:dyDescent="0.25">
      <c r="A13" s="487"/>
      <c r="B13" s="808" t="s">
        <v>440</v>
      </c>
      <c r="C13" s="814" t="s">
        <v>441</v>
      </c>
      <c r="D13" s="814" t="s">
        <v>442</v>
      </c>
      <c r="E13" s="810" t="s">
        <v>443</v>
      </c>
      <c r="F13" s="811"/>
      <c r="G13" s="814" t="s">
        <v>444</v>
      </c>
      <c r="H13" s="814" t="s">
        <v>445</v>
      </c>
      <c r="I13" s="810" t="s">
        <v>446</v>
      </c>
      <c r="J13" s="811"/>
      <c r="K13" s="840" t="s">
        <v>447</v>
      </c>
      <c r="L13" s="818"/>
      <c r="M13" s="818"/>
      <c r="N13" s="818"/>
      <c r="O13" s="818"/>
      <c r="P13" s="818"/>
      <c r="Q13" s="818"/>
      <c r="R13" s="818"/>
      <c r="S13" s="818"/>
      <c r="T13" s="818"/>
      <c r="U13" s="818"/>
      <c r="V13" s="819"/>
    </row>
    <row r="14" spans="1:23" ht="27.75" customHeight="1" x14ac:dyDescent="0.25">
      <c r="A14" s="487"/>
      <c r="B14" s="809"/>
      <c r="C14" s="841"/>
      <c r="D14" s="841"/>
      <c r="E14" s="812"/>
      <c r="F14" s="813"/>
      <c r="G14" s="815"/>
      <c r="H14" s="815"/>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row>
    <row r="15" spans="1:23" ht="130.5" customHeight="1" x14ac:dyDescent="0.25">
      <c r="A15" s="487"/>
      <c r="B15" s="8" t="s">
        <v>462</v>
      </c>
      <c r="C15" s="11" t="s">
        <v>463</v>
      </c>
      <c r="D15" s="11" t="s">
        <v>498</v>
      </c>
      <c r="E15" s="842" t="s">
        <v>499</v>
      </c>
      <c r="F15" s="843"/>
      <c r="G15" s="80" t="s">
        <v>500</v>
      </c>
      <c r="H15" s="8" t="s">
        <v>467</v>
      </c>
      <c r="I15" s="96">
        <v>1</v>
      </c>
      <c r="J15" s="98">
        <v>8.3000000000000004E-2</v>
      </c>
      <c r="K15" s="100">
        <v>8.3299999999999999E-2</v>
      </c>
      <c r="L15" s="100">
        <v>8.3299999999999999E-2</v>
      </c>
      <c r="M15" s="100">
        <v>8.3400000000000002E-2</v>
      </c>
      <c r="N15" s="100">
        <v>8.3299999999999999E-2</v>
      </c>
      <c r="O15" s="100">
        <v>8.3299999999999999E-2</v>
      </c>
      <c r="P15" s="100">
        <v>8.3400000000000002E-2</v>
      </c>
      <c r="Q15" s="100">
        <v>8.3299999999999999E-2</v>
      </c>
      <c r="R15" s="100">
        <v>8.3299999999999999E-2</v>
      </c>
      <c r="S15" s="100">
        <v>8.3400000000000002E-2</v>
      </c>
      <c r="T15" s="100">
        <v>8.3299999999999999E-2</v>
      </c>
      <c r="U15" s="100">
        <v>8.3299999999999999E-2</v>
      </c>
      <c r="V15" s="100">
        <v>8.3400000000000002E-2</v>
      </c>
    </row>
    <row r="16" spans="1:23" s="209" customFormat="1" x14ac:dyDescent="0.25">
      <c r="A16" s="53"/>
      <c r="B16" s="846" t="s">
        <v>487</v>
      </c>
      <c r="C16" s="846"/>
      <c r="D16" s="846"/>
      <c r="E16" s="846"/>
      <c r="F16" s="846"/>
      <c r="G16" s="846"/>
      <c r="H16" s="846"/>
      <c r="I16" s="53"/>
      <c r="J16" s="53"/>
      <c r="K16" s="53"/>
      <c r="L16" s="53"/>
      <c r="M16" s="53"/>
      <c r="N16" s="53"/>
      <c r="O16" s="53"/>
      <c r="P16" s="53"/>
      <c r="Q16" s="53"/>
      <c r="R16" s="53"/>
      <c r="S16" s="53"/>
      <c r="T16" s="53"/>
      <c r="U16" s="53"/>
      <c r="V16" s="53"/>
      <c r="W16" s="53"/>
    </row>
    <row r="17" spans="1:23" s="209" customFormat="1" x14ac:dyDescent="0.25">
      <c r="A17" s="53"/>
      <c r="B17" s="820" t="s">
        <v>488</v>
      </c>
      <c r="C17" s="820"/>
      <c r="D17" s="820"/>
      <c r="E17" s="820"/>
      <c r="F17" s="820"/>
      <c r="G17" s="820"/>
      <c r="H17" s="820"/>
      <c r="I17" s="820"/>
      <c r="J17" s="820"/>
      <c r="K17" s="820"/>
      <c r="L17" s="820"/>
      <c r="M17" s="820"/>
      <c r="N17" s="820"/>
      <c r="O17" s="820"/>
      <c r="P17" s="820"/>
      <c r="Q17" s="820"/>
      <c r="R17" s="820"/>
      <c r="S17" s="820"/>
      <c r="T17" s="820"/>
      <c r="U17" s="820"/>
      <c r="V17" s="820"/>
      <c r="W17" s="53"/>
    </row>
    <row r="18" spans="1:23" s="209" customFormat="1" ht="15.75" thickBot="1" x14ac:dyDescent="0.3">
      <c r="A18" s="53"/>
      <c r="B18" s="53"/>
      <c r="C18" s="53"/>
      <c r="D18" s="53"/>
      <c r="E18" s="53"/>
      <c r="F18" s="53"/>
      <c r="G18" s="53"/>
      <c r="H18" s="53"/>
      <c r="I18" s="53"/>
      <c r="J18" s="53"/>
      <c r="K18" s="53"/>
      <c r="L18" s="53"/>
      <c r="M18" s="53"/>
      <c r="N18" s="53"/>
      <c r="O18" s="53"/>
      <c r="P18" s="53"/>
      <c r="Q18" s="53"/>
      <c r="R18" s="53"/>
      <c r="S18" s="53"/>
      <c r="T18" s="53"/>
      <c r="U18" s="53"/>
      <c r="V18" s="53"/>
      <c r="W18" s="53"/>
    </row>
    <row r="19" spans="1:23" s="209" customFormat="1" ht="26.25" customHeight="1" x14ac:dyDescent="0.25">
      <c r="A19" s="53"/>
      <c r="B19" s="829" t="s">
        <v>489</v>
      </c>
      <c r="C19" s="830"/>
      <c r="D19" s="831">
        <v>46044</v>
      </c>
      <c r="E19" s="831"/>
      <c r="F19" s="831"/>
      <c r="G19" s="831"/>
      <c r="H19" s="831"/>
      <c r="I19" s="831"/>
      <c r="J19" s="831"/>
      <c r="K19" s="831"/>
      <c r="L19" s="831"/>
      <c r="M19" s="831"/>
      <c r="N19" s="831"/>
      <c r="O19" s="831"/>
      <c r="P19" s="831"/>
      <c r="Q19" s="831"/>
      <c r="R19" s="831"/>
      <c r="S19" s="831"/>
      <c r="T19" s="831"/>
      <c r="U19" s="831"/>
      <c r="V19" s="834"/>
      <c r="W19" s="53"/>
    </row>
    <row r="20" spans="1:23" s="209" customFormat="1" ht="35.25" customHeight="1" thickBot="1" x14ac:dyDescent="0.3">
      <c r="A20" s="53"/>
      <c r="B20" s="827" t="s">
        <v>490</v>
      </c>
      <c r="C20" s="828"/>
      <c r="D20" s="844" t="s">
        <v>491</v>
      </c>
      <c r="E20" s="844"/>
      <c r="F20" s="844"/>
      <c r="G20" s="844"/>
      <c r="H20" s="844"/>
      <c r="I20" s="844"/>
      <c r="J20" s="844"/>
      <c r="K20" s="844"/>
      <c r="L20" s="844"/>
      <c r="M20" s="844"/>
      <c r="N20" s="844"/>
      <c r="O20" s="844"/>
      <c r="P20" s="844"/>
      <c r="Q20" s="844"/>
      <c r="R20" s="844"/>
      <c r="S20" s="844"/>
      <c r="T20" s="844"/>
      <c r="U20" s="844"/>
      <c r="V20" s="845"/>
      <c r="W20" s="53"/>
    </row>
    <row r="21" spans="1:23" s="209" customFormat="1" ht="39.75" customHeight="1" x14ac:dyDescent="0.25">
      <c r="B21" s="829" t="s">
        <v>492</v>
      </c>
      <c r="C21" s="830"/>
      <c r="D21" s="831">
        <v>46044</v>
      </c>
      <c r="E21" s="831"/>
      <c r="F21" s="831"/>
      <c r="G21" s="831"/>
      <c r="H21" s="831"/>
      <c r="I21" s="831"/>
      <c r="J21" s="831"/>
      <c r="K21" s="831"/>
      <c r="L21" s="831"/>
      <c r="M21" s="831"/>
      <c r="N21" s="831"/>
      <c r="O21" s="831"/>
      <c r="P21" s="831"/>
      <c r="Q21" s="831"/>
      <c r="R21" s="831"/>
      <c r="S21" s="831"/>
      <c r="T21" s="831"/>
      <c r="U21" s="831"/>
      <c r="V21" s="834"/>
    </row>
    <row r="22" spans="1:23" s="209" customFormat="1" ht="42.75" customHeight="1" thickBot="1" x14ac:dyDescent="0.3">
      <c r="B22" s="827" t="s">
        <v>493</v>
      </c>
      <c r="C22" s="828"/>
      <c r="D22" s="693" t="s">
        <v>494</v>
      </c>
      <c r="E22" s="693"/>
      <c r="F22" s="693"/>
      <c r="G22" s="693"/>
      <c r="H22" s="693"/>
      <c r="I22" s="693"/>
      <c r="J22" s="693"/>
      <c r="K22" s="693"/>
      <c r="L22" s="693"/>
      <c r="M22" s="693"/>
      <c r="N22" s="693"/>
      <c r="O22" s="693"/>
      <c r="P22" s="693"/>
      <c r="Q22" s="693"/>
      <c r="R22" s="693"/>
      <c r="S22" s="693"/>
      <c r="T22" s="693"/>
      <c r="U22" s="693"/>
      <c r="V22" s="694"/>
    </row>
    <row r="23" spans="1:23" s="209" customFormat="1" x14ac:dyDescent="0.25">
      <c r="D23" s="485"/>
    </row>
    <row r="24" spans="1:23" s="209" customFormat="1" x14ac:dyDescent="0.25">
      <c r="D24" s="485"/>
    </row>
    <row r="25" spans="1:23" s="209" customFormat="1" x14ac:dyDescent="0.25">
      <c r="D25" s="485"/>
    </row>
    <row r="26" spans="1:23" s="209" customFormat="1" x14ac:dyDescent="0.25">
      <c r="D26" s="485"/>
    </row>
    <row r="27" spans="1:23" s="209" customFormat="1" x14ac:dyDescent="0.25">
      <c r="D27" s="485"/>
    </row>
    <row r="28" spans="1:23" s="209" customFormat="1" x14ac:dyDescent="0.25">
      <c r="D28" s="485"/>
    </row>
    <row r="29" spans="1:23" s="209" customFormat="1" x14ac:dyDescent="0.25">
      <c r="D29" s="485"/>
    </row>
    <row r="30" spans="1:23" s="209" customFormat="1" x14ac:dyDescent="0.25">
      <c r="D30" s="485"/>
    </row>
    <row r="31" spans="1:23" s="209" customFormat="1" x14ac:dyDescent="0.25">
      <c r="D31" s="485"/>
    </row>
    <row r="32" spans="1:23" s="209" customFormat="1" x14ac:dyDescent="0.25">
      <c r="D32" s="485"/>
    </row>
    <row r="33" spans="4:4" s="209" customFormat="1" x14ac:dyDescent="0.25">
      <c r="D33" s="485"/>
    </row>
    <row r="34" spans="4:4" s="209" customFormat="1" x14ac:dyDescent="0.25">
      <c r="D34" s="485"/>
    </row>
    <row r="35" spans="4:4" s="209" customFormat="1" x14ac:dyDescent="0.25">
      <c r="D35" s="485"/>
    </row>
    <row r="36" spans="4:4" s="209" customFormat="1" x14ac:dyDescent="0.25">
      <c r="D36" s="485"/>
    </row>
    <row r="37" spans="4:4" s="209" customFormat="1" x14ac:dyDescent="0.25">
      <c r="D37" s="485"/>
    </row>
    <row r="38" spans="4:4" s="209" customFormat="1" x14ac:dyDescent="0.25">
      <c r="D38" s="485"/>
    </row>
    <row r="39" spans="4:4" s="209" customFormat="1" x14ac:dyDescent="0.25">
      <c r="D39" s="485"/>
    </row>
    <row r="40" spans="4:4" s="209" customFormat="1" x14ac:dyDescent="0.25">
      <c r="D40" s="485"/>
    </row>
    <row r="41" spans="4:4" s="209" customFormat="1" x14ac:dyDescent="0.25">
      <c r="D41" s="485"/>
    </row>
    <row r="42" spans="4:4" s="209" customFormat="1" x14ac:dyDescent="0.25">
      <c r="D42" s="485"/>
    </row>
    <row r="43" spans="4:4" s="209" customFormat="1" x14ac:dyDescent="0.25">
      <c r="D43" s="485"/>
    </row>
    <row r="44" spans="4:4" s="209" customFormat="1" x14ac:dyDescent="0.25">
      <c r="D44" s="485"/>
    </row>
    <row r="45" spans="4:4" s="209" customFormat="1" x14ac:dyDescent="0.25">
      <c r="D45" s="485"/>
    </row>
    <row r="46" spans="4:4" s="209" customFormat="1" x14ac:dyDescent="0.25">
      <c r="D46" s="485"/>
    </row>
    <row r="47" spans="4:4" s="209" customFormat="1" x14ac:dyDescent="0.25">
      <c r="D47" s="485"/>
    </row>
    <row r="48" spans="4:4" s="209" customFormat="1" x14ac:dyDescent="0.25">
      <c r="D48" s="485"/>
    </row>
    <row r="49" spans="4:4" s="209" customFormat="1" x14ac:dyDescent="0.25">
      <c r="D49" s="485"/>
    </row>
    <row r="50" spans="4:4" s="209" customFormat="1" x14ac:dyDescent="0.25">
      <c r="D50" s="485"/>
    </row>
    <row r="51" spans="4:4" s="209" customFormat="1" x14ac:dyDescent="0.25">
      <c r="D51" s="485"/>
    </row>
    <row r="52" spans="4:4" s="209" customFormat="1" x14ac:dyDescent="0.25">
      <c r="D52" s="485"/>
    </row>
    <row r="53" spans="4:4" s="209" customFormat="1" x14ac:dyDescent="0.25">
      <c r="D53" s="485"/>
    </row>
    <row r="54" spans="4:4" s="209" customFormat="1" x14ac:dyDescent="0.25">
      <c r="D54" s="485"/>
    </row>
    <row r="55" spans="4:4" s="209" customFormat="1" x14ac:dyDescent="0.25">
      <c r="D55" s="485"/>
    </row>
    <row r="56" spans="4:4" s="209" customFormat="1" x14ac:dyDescent="0.25">
      <c r="D56" s="485"/>
    </row>
    <row r="57" spans="4:4" s="209" customFormat="1" x14ac:dyDescent="0.25">
      <c r="D57" s="485"/>
    </row>
    <row r="58" spans="4:4" s="209" customFormat="1" x14ac:dyDescent="0.25">
      <c r="D58" s="485"/>
    </row>
    <row r="59" spans="4:4" s="209" customFormat="1" x14ac:dyDescent="0.25">
      <c r="D59" s="485"/>
    </row>
    <row r="60" spans="4:4" s="209" customFormat="1" x14ac:dyDescent="0.25">
      <c r="D60" s="485"/>
    </row>
    <row r="61" spans="4:4" s="209" customFormat="1" x14ac:dyDescent="0.25">
      <c r="D61" s="485"/>
    </row>
    <row r="62" spans="4:4" s="209" customFormat="1" x14ac:dyDescent="0.25">
      <c r="D62" s="485"/>
    </row>
    <row r="63" spans="4:4" s="209" customFormat="1" x14ac:dyDescent="0.25">
      <c r="D63" s="485"/>
    </row>
    <row r="64" spans="4:4" s="209" customFormat="1" x14ac:dyDescent="0.25">
      <c r="D64" s="485"/>
    </row>
    <row r="65" spans="4:4" s="209" customFormat="1" x14ac:dyDescent="0.25">
      <c r="D65" s="485"/>
    </row>
    <row r="66" spans="4:4" s="209" customFormat="1" x14ac:dyDescent="0.25">
      <c r="D66" s="485"/>
    </row>
    <row r="67" spans="4:4" s="209" customFormat="1" x14ac:dyDescent="0.25">
      <c r="D67" s="485"/>
    </row>
    <row r="68" spans="4:4" s="209" customFormat="1" x14ac:dyDescent="0.25">
      <c r="D68" s="485"/>
    </row>
    <row r="69" spans="4:4" s="209" customFormat="1" x14ac:dyDescent="0.25">
      <c r="D69" s="485"/>
    </row>
    <row r="70" spans="4:4" s="209" customFormat="1" x14ac:dyDescent="0.25">
      <c r="D70" s="485"/>
    </row>
    <row r="71" spans="4:4" s="209" customFormat="1" x14ac:dyDescent="0.25">
      <c r="D71" s="485"/>
    </row>
    <row r="72" spans="4:4" s="209" customFormat="1" x14ac:dyDescent="0.25">
      <c r="D72" s="485"/>
    </row>
    <row r="73" spans="4:4" s="209" customFormat="1" x14ac:dyDescent="0.25">
      <c r="D73" s="485"/>
    </row>
    <row r="74" spans="4:4" s="209" customFormat="1" x14ac:dyDescent="0.25">
      <c r="D74" s="485"/>
    </row>
    <row r="75" spans="4:4" s="209" customFormat="1" x14ac:dyDescent="0.25">
      <c r="D75" s="485"/>
    </row>
    <row r="76" spans="4:4" s="209" customFormat="1" x14ac:dyDescent="0.25">
      <c r="D76" s="485"/>
    </row>
    <row r="77" spans="4:4" s="209" customFormat="1" x14ac:dyDescent="0.25">
      <c r="D77" s="485"/>
    </row>
    <row r="78" spans="4:4" s="209" customFormat="1" x14ac:dyDescent="0.25">
      <c r="D78" s="485"/>
    </row>
    <row r="79" spans="4:4" s="209" customFormat="1" x14ac:dyDescent="0.25">
      <c r="D79" s="485"/>
    </row>
    <row r="80" spans="4:4" s="209" customFormat="1" x14ac:dyDescent="0.25">
      <c r="D80" s="485"/>
    </row>
    <row r="81" spans="4:4" s="209" customFormat="1" x14ac:dyDescent="0.25">
      <c r="D81" s="485"/>
    </row>
    <row r="82" spans="4:4" s="209" customFormat="1" x14ac:dyDescent="0.25">
      <c r="D82" s="485"/>
    </row>
    <row r="83" spans="4:4" s="209" customFormat="1" x14ac:dyDescent="0.25">
      <c r="D83" s="485"/>
    </row>
    <row r="84" spans="4:4" s="209" customFormat="1" x14ac:dyDescent="0.25">
      <c r="D84" s="485"/>
    </row>
    <row r="85" spans="4:4" s="209" customFormat="1" x14ac:dyDescent="0.25">
      <c r="D85" s="485"/>
    </row>
    <row r="86" spans="4:4" s="209" customFormat="1" x14ac:dyDescent="0.25">
      <c r="D86" s="485"/>
    </row>
    <row r="87" spans="4:4" s="209" customFormat="1" x14ac:dyDescent="0.25">
      <c r="D87" s="485"/>
    </row>
    <row r="88" spans="4:4" s="209" customFormat="1" x14ac:dyDescent="0.25">
      <c r="D88" s="485"/>
    </row>
    <row r="89" spans="4:4" s="209" customFormat="1" x14ac:dyDescent="0.25">
      <c r="D89" s="485"/>
    </row>
    <row r="90" spans="4:4" s="209" customFormat="1" x14ac:dyDescent="0.25">
      <c r="D90" s="485"/>
    </row>
    <row r="91" spans="4:4" s="209" customFormat="1" x14ac:dyDescent="0.25">
      <c r="D91" s="485"/>
    </row>
    <row r="92" spans="4:4" s="209" customFormat="1" x14ac:dyDescent="0.25">
      <c r="D92" s="485"/>
    </row>
    <row r="93" spans="4:4" s="209" customFormat="1" x14ac:dyDescent="0.25">
      <c r="D93" s="485"/>
    </row>
    <row r="94" spans="4:4" s="209" customFormat="1" x14ac:dyDescent="0.25">
      <c r="D94" s="485"/>
    </row>
    <row r="95" spans="4:4" s="209" customFormat="1" x14ac:dyDescent="0.25">
      <c r="D95" s="485"/>
    </row>
    <row r="96" spans="4:4" s="209" customFormat="1" x14ac:dyDescent="0.25">
      <c r="D96" s="485"/>
    </row>
    <row r="97" spans="4:4" s="209" customFormat="1" x14ac:dyDescent="0.25">
      <c r="D97" s="485"/>
    </row>
    <row r="98" spans="4:4" s="209" customFormat="1" x14ac:dyDescent="0.25">
      <c r="D98" s="485"/>
    </row>
    <row r="99" spans="4:4" s="209" customFormat="1" x14ac:dyDescent="0.25">
      <c r="D99" s="485"/>
    </row>
    <row r="100" spans="4:4" s="209" customFormat="1" x14ac:dyDescent="0.25">
      <c r="D100" s="485"/>
    </row>
    <row r="101" spans="4:4" s="209" customFormat="1" x14ac:dyDescent="0.25">
      <c r="D101" s="485"/>
    </row>
    <row r="102" spans="4:4" s="209" customFormat="1" x14ac:dyDescent="0.25">
      <c r="D102" s="485"/>
    </row>
    <row r="103" spans="4:4" s="209" customFormat="1" x14ac:dyDescent="0.25">
      <c r="D103" s="485"/>
    </row>
    <row r="104" spans="4:4" s="209" customFormat="1" x14ac:dyDescent="0.25">
      <c r="D104" s="485"/>
    </row>
    <row r="105" spans="4:4" s="209" customFormat="1" x14ac:dyDescent="0.25">
      <c r="D105" s="485"/>
    </row>
    <row r="106" spans="4:4" s="209" customFormat="1" x14ac:dyDescent="0.25">
      <c r="D106" s="485"/>
    </row>
    <row r="107" spans="4:4" s="209" customFormat="1" x14ac:dyDescent="0.25">
      <c r="D107" s="485"/>
    </row>
    <row r="108" spans="4:4" s="209" customFormat="1" x14ac:dyDescent="0.25">
      <c r="D108" s="485"/>
    </row>
    <row r="109" spans="4:4" s="209" customFormat="1" x14ac:dyDescent="0.25">
      <c r="D109" s="485"/>
    </row>
    <row r="110" spans="4:4" s="209" customFormat="1" x14ac:dyDescent="0.25">
      <c r="D110" s="485"/>
    </row>
    <row r="111" spans="4:4" s="209" customFormat="1" x14ac:dyDescent="0.25">
      <c r="D111" s="485"/>
    </row>
    <row r="112" spans="4:4" s="209" customFormat="1" x14ac:dyDescent="0.25">
      <c r="D112" s="485"/>
    </row>
    <row r="113" spans="4:4" s="209" customFormat="1" x14ac:dyDescent="0.25">
      <c r="D113" s="485"/>
    </row>
  </sheetData>
  <sheetProtection formatCells="0" formatColumns="0" formatRows="0" insertColumns="0"/>
  <mergeCells count="30">
    <mergeCell ref="B21:C21"/>
    <mergeCell ref="D21:V21"/>
    <mergeCell ref="B22:C22"/>
    <mergeCell ref="D22:V22"/>
    <mergeCell ref="B13:B14"/>
    <mergeCell ref="C13:C14"/>
    <mergeCell ref="D13:D14"/>
    <mergeCell ref="E15:F15"/>
    <mergeCell ref="B17:V17"/>
    <mergeCell ref="B19:C19"/>
    <mergeCell ref="D19:V19"/>
    <mergeCell ref="B20:C20"/>
    <mergeCell ref="D20:V20"/>
    <mergeCell ref="B16:H16"/>
    <mergeCell ref="R10:V10"/>
    <mergeCell ref="E13:F14"/>
    <mergeCell ref="G13:G14"/>
    <mergeCell ref="H13:H14"/>
    <mergeCell ref="K13:V13"/>
    <mergeCell ref="I13:J13"/>
    <mergeCell ref="H8:L8"/>
    <mergeCell ref="C1:R2"/>
    <mergeCell ref="S1:V1"/>
    <mergeCell ref="S2:V2"/>
    <mergeCell ref="B5:Q5"/>
    <mergeCell ref="C7:Q7"/>
    <mergeCell ref="B1:B4"/>
    <mergeCell ref="C3:R4"/>
    <mergeCell ref="S3:V3"/>
    <mergeCell ref="S4:V4"/>
  </mergeCells>
  <hyperlinks>
    <hyperlink ref="S5" location="'A. Portada'!A1" display="Portada" xr:uid="{00000000-0004-0000-0200-000000000000}"/>
    <hyperlink ref="H8:L8" location="'B. Marco Legal'!A1" display="Ver marco legal " xr:uid="{00000000-0004-0000-0200-000001000000}"/>
  </hyperlinks>
  <pageMargins left="0.7" right="0.7" top="0.75" bottom="0.75" header="0.3" footer="0.3"/>
  <pageSetup scale="3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view="pageBreakPreview" topLeftCell="G1" zoomScale="80" zoomScaleNormal="80" zoomScaleSheetLayoutView="80" workbookViewId="0">
      <selection activeCell="W2" sqref="W2"/>
    </sheetView>
  </sheetViews>
  <sheetFormatPr baseColWidth="10" defaultColWidth="11.42578125" defaultRowHeight="15" x14ac:dyDescent="0.25"/>
  <cols>
    <col min="1" max="1" width="5.140625" style="76" customWidth="1"/>
    <col min="2" max="2" width="24.140625" style="76" customWidth="1"/>
    <col min="3" max="3" width="31.140625" style="76" customWidth="1"/>
    <col min="4" max="4" width="33.28515625" style="499" customWidth="1"/>
    <col min="5" max="5" width="15.42578125" style="76" customWidth="1"/>
    <col min="6" max="6" width="18.42578125" style="76" customWidth="1"/>
    <col min="7" max="7" width="32" style="502" customWidth="1"/>
    <col min="8" max="8" width="26.85546875" style="76" customWidth="1"/>
    <col min="9" max="10" width="16.5703125" style="76" customWidth="1"/>
    <col min="11" max="22" width="6.28515625" style="76" customWidth="1"/>
    <col min="23" max="23" width="8" style="209" customWidth="1"/>
    <col min="24" max="45" width="11.42578125" style="209"/>
    <col min="46" max="16384" width="11.42578125" style="76"/>
  </cols>
  <sheetData>
    <row r="1" spans="1:23" s="458"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501</v>
      </c>
      <c r="T1" s="791"/>
      <c r="U1" s="791"/>
      <c r="V1" s="792"/>
    </row>
    <row r="2" spans="1:23" s="458" customFormat="1" ht="54.7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1:23" s="458" customFormat="1" ht="54.75"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1:23" s="458"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3" s="209" customFormat="1" ht="35.25" customHeight="1" x14ac:dyDescent="0.3">
      <c r="B5" s="847" t="s">
        <v>58</v>
      </c>
      <c r="C5" s="847"/>
      <c r="D5" s="847"/>
      <c r="E5" s="847"/>
      <c r="F5" s="847"/>
      <c r="G5" s="847"/>
      <c r="H5" s="847"/>
      <c r="I5" s="847"/>
      <c r="J5" s="847"/>
      <c r="K5" s="847"/>
      <c r="L5" s="847"/>
      <c r="M5" s="847"/>
      <c r="N5" s="847"/>
      <c r="O5" s="847"/>
      <c r="P5" s="847"/>
      <c r="Q5" s="847"/>
      <c r="R5" s="2"/>
      <c r="S5" s="210" t="s">
        <v>22</v>
      </c>
      <c r="T5" s="210"/>
      <c r="U5" s="210"/>
      <c r="V5" s="2"/>
    </row>
    <row r="6" spans="1:23" s="209" customFormat="1" ht="6" customHeight="1" thickBot="1" x14ac:dyDescent="0.3">
      <c r="B6" s="481"/>
      <c r="C6" s="481"/>
      <c r="D6" s="482"/>
      <c r="E6" s="481"/>
      <c r="F6" s="481"/>
      <c r="G6" s="500"/>
      <c r="H6" s="481"/>
      <c r="I6" s="481"/>
      <c r="J6" s="481"/>
      <c r="K6" s="481"/>
      <c r="L6" s="481"/>
      <c r="M6" s="481"/>
      <c r="N6" s="481"/>
      <c r="O6" s="481"/>
      <c r="P6" s="481"/>
      <c r="Q6" s="481"/>
    </row>
    <row r="7" spans="1:23" s="209" customFormat="1" ht="68.25" customHeight="1" thickBot="1" x14ac:dyDescent="0.3">
      <c r="B7" s="483" t="s">
        <v>435</v>
      </c>
      <c r="C7" s="835" t="s">
        <v>502</v>
      </c>
      <c r="D7" s="804"/>
      <c r="E7" s="804"/>
      <c r="F7" s="804"/>
      <c r="G7" s="804"/>
      <c r="H7" s="804"/>
      <c r="I7" s="804"/>
      <c r="J7" s="804"/>
      <c r="K7" s="804"/>
      <c r="L7" s="804"/>
      <c r="M7" s="804"/>
      <c r="N7" s="804"/>
      <c r="O7" s="804"/>
      <c r="P7" s="804"/>
      <c r="Q7" s="805"/>
      <c r="R7" s="484"/>
      <c r="S7" s="484"/>
      <c r="T7" s="484"/>
      <c r="U7" s="484"/>
      <c r="V7" s="484"/>
    </row>
    <row r="8" spans="1:23" s="209" customFormat="1" ht="27.75" customHeight="1" x14ac:dyDescent="0.25">
      <c r="D8" s="485"/>
      <c r="E8" s="486"/>
      <c r="F8" s="486"/>
      <c r="G8" s="486"/>
      <c r="H8" s="806" t="s">
        <v>437</v>
      </c>
      <c r="I8" s="806"/>
      <c r="J8" s="806"/>
      <c r="K8" s="806"/>
      <c r="L8" s="806"/>
      <c r="M8" s="486"/>
      <c r="N8" s="486"/>
      <c r="O8" s="486"/>
      <c r="P8" s="486"/>
      <c r="Q8" s="486"/>
      <c r="R8" s="484"/>
      <c r="S8" s="484"/>
      <c r="T8" s="484"/>
      <c r="U8" s="484"/>
      <c r="V8" s="484"/>
    </row>
    <row r="9" spans="1:23" s="209" customFormat="1" ht="15" customHeight="1" x14ac:dyDescent="0.25">
      <c r="D9" s="485"/>
      <c r="G9" s="484"/>
      <c r="R9" s="807" t="s">
        <v>503</v>
      </c>
      <c r="S9" s="807"/>
      <c r="T9" s="807"/>
      <c r="U9" s="807"/>
      <c r="V9" s="807"/>
    </row>
    <row r="10" spans="1:23" s="209" customFormat="1" ht="24.75" customHeight="1" x14ac:dyDescent="0.25">
      <c r="D10" s="485"/>
      <c r="E10" s="4" t="s">
        <v>439</v>
      </c>
      <c r="F10" s="4"/>
      <c r="G10" s="16"/>
      <c r="H10" s="4"/>
      <c r="I10" s="4"/>
      <c r="J10" s="4"/>
      <c r="K10" s="4"/>
      <c r="L10" s="4"/>
      <c r="M10" s="4"/>
      <c r="N10" s="4"/>
      <c r="O10" s="4"/>
      <c r="P10" s="4"/>
      <c r="Q10" s="4"/>
      <c r="R10" s="4"/>
      <c r="S10" s="4"/>
      <c r="T10" s="4"/>
      <c r="U10" s="4"/>
      <c r="V10" s="4"/>
    </row>
    <row r="11" spans="1:23" s="209" customFormat="1" ht="15.75" thickBot="1" x14ac:dyDescent="0.3">
      <c r="D11" s="485"/>
      <c r="E11" s="487"/>
      <c r="F11" s="487"/>
      <c r="G11" s="484"/>
    </row>
    <row r="12" spans="1:23" ht="15" customHeight="1" x14ac:dyDescent="0.25">
      <c r="A12" s="487"/>
      <c r="B12" s="808" t="s">
        <v>440</v>
      </c>
      <c r="C12" s="814" t="s">
        <v>441</v>
      </c>
      <c r="D12" s="814" t="s">
        <v>442</v>
      </c>
      <c r="E12" s="810" t="s">
        <v>443</v>
      </c>
      <c r="F12" s="811"/>
      <c r="G12" s="814" t="s">
        <v>444</v>
      </c>
      <c r="H12" s="814" t="s">
        <v>445</v>
      </c>
      <c r="I12" s="810" t="s">
        <v>446</v>
      </c>
      <c r="J12" s="811"/>
      <c r="K12" s="840" t="s">
        <v>447</v>
      </c>
      <c r="L12" s="818"/>
      <c r="M12" s="818"/>
      <c r="N12" s="818"/>
      <c r="O12" s="818"/>
      <c r="P12" s="818"/>
      <c r="Q12" s="818"/>
      <c r="R12" s="818"/>
      <c r="S12" s="818"/>
      <c r="T12" s="818"/>
      <c r="U12" s="818"/>
      <c r="V12" s="819"/>
    </row>
    <row r="13" spans="1:23" x14ac:dyDescent="0.25">
      <c r="A13" s="487"/>
      <c r="B13" s="809"/>
      <c r="C13" s="841"/>
      <c r="D13" s="841"/>
      <c r="E13" s="812"/>
      <c r="F13" s="813"/>
      <c r="G13" s="815"/>
      <c r="H13" s="815"/>
      <c r="I13" s="14" t="s">
        <v>448</v>
      </c>
      <c r="J13" s="14" t="s">
        <v>449</v>
      </c>
      <c r="K13" s="7" t="s">
        <v>450</v>
      </c>
      <c r="L13" s="7" t="s">
        <v>451</v>
      </c>
      <c r="M13" s="7" t="s">
        <v>452</v>
      </c>
      <c r="N13" s="7" t="s">
        <v>453</v>
      </c>
      <c r="O13" s="7" t="s">
        <v>454</v>
      </c>
      <c r="P13" s="7" t="s">
        <v>455</v>
      </c>
      <c r="Q13" s="7" t="s">
        <v>456</v>
      </c>
      <c r="R13" s="7" t="s">
        <v>457</v>
      </c>
      <c r="S13" s="7" t="s">
        <v>458</v>
      </c>
      <c r="T13" s="7" t="s">
        <v>459</v>
      </c>
      <c r="U13" s="7" t="s">
        <v>460</v>
      </c>
      <c r="V13" s="3" t="s">
        <v>461</v>
      </c>
      <c r="W13" s="488"/>
    </row>
    <row r="14" spans="1:23" ht="189.75" customHeight="1" x14ac:dyDescent="0.25">
      <c r="A14" s="487"/>
      <c r="B14" s="8" t="s">
        <v>462</v>
      </c>
      <c r="C14" s="11" t="s">
        <v>463</v>
      </c>
      <c r="D14" s="11" t="s">
        <v>504</v>
      </c>
      <c r="E14" s="823" t="s">
        <v>505</v>
      </c>
      <c r="F14" s="824"/>
      <c r="G14" s="82" t="s">
        <v>506</v>
      </c>
      <c r="H14" s="8" t="s">
        <v>467</v>
      </c>
      <c r="I14" s="97">
        <v>0.25</v>
      </c>
      <c r="J14" s="98">
        <v>6.3E-2</v>
      </c>
      <c r="K14" s="489"/>
      <c r="L14" s="489"/>
      <c r="M14" s="100">
        <f>$I$14/4</f>
        <v>6.25E-2</v>
      </c>
      <c r="N14" s="489"/>
      <c r="O14" s="489"/>
      <c r="P14" s="100">
        <f>$I$14/4</f>
        <v>6.25E-2</v>
      </c>
      <c r="Q14" s="489"/>
      <c r="R14" s="489"/>
      <c r="S14" s="100">
        <f>$I$14/4</f>
        <v>6.25E-2</v>
      </c>
      <c r="T14" s="489"/>
      <c r="U14" s="489"/>
      <c r="V14" s="100">
        <f>$I$14/4</f>
        <v>6.25E-2</v>
      </c>
      <c r="W14" s="501"/>
    </row>
    <row r="15" spans="1:23" ht="163.5" customHeight="1" x14ac:dyDescent="0.25">
      <c r="A15" s="487"/>
      <c r="B15" s="8" t="s">
        <v>462</v>
      </c>
      <c r="C15" s="11" t="s">
        <v>463</v>
      </c>
      <c r="D15" s="11" t="s">
        <v>504</v>
      </c>
      <c r="E15" s="823" t="s">
        <v>507</v>
      </c>
      <c r="F15" s="824"/>
      <c r="G15" s="83" t="s">
        <v>508</v>
      </c>
      <c r="H15" s="8" t="s">
        <v>467</v>
      </c>
      <c r="I15" s="97">
        <v>0.25</v>
      </c>
      <c r="J15" s="98">
        <f t="shared" ref="J15:J17" si="0">I15/4</f>
        <v>6.25E-2</v>
      </c>
      <c r="K15" s="489"/>
      <c r="L15" s="489"/>
      <c r="M15" s="100">
        <f t="shared" ref="M15:M17" si="1">$I$14/4</f>
        <v>6.25E-2</v>
      </c>
      <c r="N15" s="489"/>
      <c r="O15" s="489"/>
      <c r="P15" s="100">
        <f t="shared" ref="P15:P17" si="2">$I$14/4</f>
        <v>6.25E-2</v>
      </c>
      <c r="Q15" s="489"/>
      <c r="R15" s="489"/>
      <c r="S15" s="100">
        <f t="shared" ref="S15:S17" si="3">$I$14/4</f>
        <v>6.25E-2</v>
      </c>
      <c r="T15" s="489"/>
      <c r="U15" s="489"/>
      <c r="V15" s="100">
        <f t="shared" ref="V15:V17" si="4">$I$14/4</f>
        <v>6.25E-2</v>
      </c>
      <c r="W15" s="501"/>
    </row>
    <row r="16" spans="1:23" ht="138.75" customHeight="1" x14ac:dyDescent="0.25">
      <c r="A16" s="487"/>
      <c r="B16" s="8" t="s">
        <v>462</v>
      </c>
      <c r="C16" s="11" t="s">
        <v>463</v>
      </c>
      <c r="D16" s="11" t="s">
        <v>509</v>
      </c>
      <c r="E16" s="823" t="s">
        <v>510</v>
      </c>
      <c r="F16" s="824"/>
      <c r="G16" s="83" t="s">
        <v>511</v>
      </c>
      <c r="H16" s="8" t="s">
        <v>467</v>
      </c>
      <c r="I16" s="97">
        <v>0.25</v>
      </c>
      <c r="J16" s="98">
        <f t="shared" si="0"/>
        <v>6.25E-2</v>
      </c>
      <c r="K16" s="489"/>
      <c r="L16" s="489"/>
      <c r="M16" s="100">
        <f t="shared" si="1"/>
        <v>6.25E-2</v>
      </c>
      <c r="N16" s="489"/>
      <c r="O16" s="489"/>
      <c r="P16" s="100">
        <f t="shared" si="2"/>
        <v>6.25E-2</v>
      </c>
      <c r="Q16" s="489"/>
      <c r="R16" s="489"/>
      <c r="S16" s="100">
        <f t="shared" si="3"/>
        <v>6.25E-2</v>
      </c>
      <c r="T16" s="489"/>
      <c r="U16" s="489"/>
      <c r="V16" s="100">
        <f t="shared" si="4"/>
        <v>6.25E-2</v>
      </c>
      <c r="W16" s="501"/>
    </row>
    <row r="17" spans="1:23" ht="120" customHeight="1" x14ac:dyDescent="0.25">
      <c r="A17" s="487"/>
      <c r="B17" s="8" t="s">
        <v>462</v>
      </c>
      <c r="C17" s="11" t="s">
        <v>463</v>
      </c>
      <c r="D17" s="11" t="s">
        <v>504</v>
      </c>
      <c r="E17" s="823" t="s">
        <v>512</v>
      </c>
      <c r="F17" s="824"/>
      <c r="G17" s="83" t="s">
        <v>513</v>
      </c>
      <c r="H17" s="8" t="s">
        <v>467</v>
      </c>
      <c r="I17" s="97">
        <v>0.25</v>
      </c>
      <c r="J17" s="98">
        <f t="shared" si="0"/>
        <v>6.25E-2</v>
      </c>
      <c r="K17" s="489"/>
      <c r="L17" s="489"/>
      <c r="M17" s="100">
        <f t="shared" si="1"/>
        <v>6.25E-2</v>
      </c>
      <c r="N17" s="489"/>
      <c r="O17" s="489"/>
      <c r="P17" s="100">
        <f t="shared" si="2"/>
        <v>6.25E-2</v>
      </c>
      <c r="Q17" s="489"/>
      <c r="R17" s="489"/>
      <c r="S17" s="100">
        <f t="shared" si="3"/>
        <v>6.25E-2</v>
      </c>
      <c r="T17" s="489"/>
      <c r="U17" s="489"/>
      <c r="V17" s="100">
        <f t="shared" si="4"/>
        <v>6.25E-2</v>
      </c>
      <c r="W17" s="501"/>
    </row>
    <row r="18" spans="1:23" s="209" customFormat="1" x14ac:dyDescent="0.25">
      <c r="A18" s="53"/>
      <c r="B18" s="848" t="s">
        <v>487</v>
      </c>
      <c r="C18" s="848"/>
      <c r="D18" s="848"/>
      <c r="E18" s="848"/>
      <c r="F18" s="848"/>
      <c r="G18" s="848"/>
      <c r="H18" s="848"/>
      <c r="I18" s="53"/>
      <c r="J18" s="53"/>
      <c r="K18" s="53">
        <f>SUM(K14:K17)</f>
        <v>0</v>
      </c>
      <c r="L18" s="53">
        <f t="shared" ref="L18:V18" si="5">SUM(L14:L17)</f>
        <v>0</v>
      </c>
      <c r="M18" s="53">
        <f t="shared" si="5"/>
        <v>0.25</v>
      </c>
      <c r="N18" s="53">
        <f t="shared" si="5"/>
        <v>0</v>
      </c>
      <c r="O18" s="53">
        <f t="shared" si="5"/>
        <v>0</v>
      </c>
      <c r="P18" s="53">
        <f t="shared" si="5"/>
        <v>0.25</v>
      </c>
      <c r="Q18" s="53">
        <f t="shared" si="5"/>
        <v>0</v>
      </c>
      <c r="R18" s="53">
        <f t="shared" si="5"/>
        <v>0</v>
      </c>
      <c r="S18" s="53">
        <f t="shared" si="5"/>
        <v>0.25</v>
      </c>
      <c r="T18" s="53">
        <f t="shared" si="5"/>
        <v>0</v>
      </c>
      <c r="U18" s="53">
        <f t="shared" si="5"/>
        <v>0</v>
      </c>
      <c r="V18" s="53">
        <f t="shared" si="5"/>
        <v>0.25</v>
      </c>
      <c r="W18" s="53"/>
    </row>
    <row r="19" spans="1:23" s="209" customFormat="1" x14ac:dyDescent="0.25">
      <c r="A19" s="53"/>
      <c r="B19" s="820" t="s">
        <v>488</v>
      </c>
      <c r="C19" s="820"/>
      <c r="D19" s="820"/>
      <c r="E19" s="820"/>
      <c r="F19" s="820"/>
      <c r="G19" s="820"/>
      <c r="H19" s="820"/>
      <c r="I19" s="820"/>
      <c r="J19" s="820"/>
      <c r="K19" s="820"/>
      <c r="L19" s="820"/>
      <c r="M19" s="820"/>
      <c r="N19" s="820"/>
      <c r="O19" s="820"/>
      <c r="P19" s="820"/>
      <c r="Q19" s="820"/>
      <c r="R19" s="820"/>
      <c r="S19" s="820"/>
      <c r="T19" s="820"/>
      <c r="U19" s="820"/>
      <c r="V19" s="820"/>
      <c r="W19" s="53"/>
    </row>
    <row r="20" spans="1:23" s="209" customFormat="1" ht="15.75" thickBot="1" x14ac:dyDescent="0.3">
      <c r="A20" s="53"/>
      <c r="B20" s="53"/>
      <c r="C20" s="53"/>
      <c r="D20" s="53"/>
      <c r="E20" s="53"/>
      <c r="F20" s="53"/>
      <c r="G20" s="53"/>
      <c r="H20" s="53"/>
      <c r="I20" s="53"/>
      <c r="J20" s="53"/>
      <c r="K20" s="53"/>
      <c r="L20" s="53"/>
      <c r="M20" s="53"/>
      <c r="N20" s="53"/>
      <c r="O20" s="53"/>
      <c r="P20" s="53"/>
      <c r="Q20" s="53"/>
      <c r="R20" s="53"/>
      <c r="S20" s="53"/>
      <c r="T20" s="53"/>
      <c r="U20" s="53"/>
      <c r="V20" s="53"/>
      <c r="W20" s="53"/>
    </row>
    <row r="21" spans="1:23" s="209" customFormat="1" ht="35.25" customHeight="1" x14ac:dyDescent="0.25">
      <c r="A21" s="53"/>
      <c r="B21" s="829" t="s">
        <v>489</v>
      </c>
      <c r="C21" s="830"/>
      <c r="D21" s="831">
        <v>46044</v>
      </c>
      <c r="E21" s="831"/>
      <c r="F21" s="831"/>
      <c r="G21" s="831"/>
      <c r="H21" s="831"/>
      <c r="I21" s="831"/>
      <c r="J21" s="831"/>
      <c r="K21" s="831"/>
      <c r="L21" s="831"/>
      <c r="M21" s="831"/>
      <c r="N21" s="831"/>
      <c r="O21" s="831"/>
      <c r="P21" s="831"/>
      <c r="Q21" s="831"/>
      <c r="R21" s="831"/>
      <c r="S21" s="831"/>
      <c r="T21" s="831"/>
      <c r="U21" s="831"/>
      <c r="V21" s="834"/>
      <c r="W21" s="53"/>
    </row>
    <row r="22" spans="1:23" s="209" customFormat="1" ht="35.25" customHeight="1" thickBot="1" x14ac:dyDescent="0.3">
      <c r="A22" s="53"/>
      <c r="B22" s="827" t="s">
        <v>490</v>
      </c>
      <c r="C22" s="828"/>
      <c r="D22" s="844" t="s">
        <v>491</v>
      </c>
      <c r="E22" s="844"/>
      <c r="F22" s="844"/>
      <c r="G22" s="844"/>
      <c r="H22" s="844"/>
      <c r="I22" s="844"/>
      <c r="J22" s="844"/>
      <c r="K22" s="844"/>
      <c r="L22" s="844"/>
      <c r="M22" s="844"/>
      <c r="N22" s="844"/>
      <c r="O22" s="844"/>
      <c r="P22" s="844"/>
      <c r="Q22" s="844"/>
      <c r="R22" s="844"/>
      <c r="S22" s="844"/>
      <c r="T22" s="844"/>
      <c r="U22" s="844"/>
      <c r="V22" s="845"/>
      <c r="W22" s="53"/>
    </row>
    <row r="23" spans="1:23" s="209" customFormat="1" ht="25.5" customHeight="1" x14ac:dyDescent="0.25">
      <c r="B23" s="829" t="s">
        <v>492</v>
      </c>
      <c r="C23" s="830"/>
      <c r="D23" s="831">
        <v>46044</v>
      </c>
      <c r="E23" s="831"/>
      <c r="F23" s="831"/>
      <c r="G23" s="831"/>
      <c r="H23" s="831"/>
      <c r="I23" s="831"/>
      <c r="J23" s="831"/>
      <c r="K23" s="831"/>
      <c r="L23" s="831"/>
      <c r="M23" s="831"/>
      <c r="N23" s="831"/>
      <c r="O23" s="831"/>
      <c r="P23" s="831"/>
      <c r="Q23" s="831"/>
      <c r="R23" s="831"/>
      <c r="S23" s="831"/>
      <c r="T23" s="831"/>
      <c r="U23" s="831"/>
      <c r="V23" s="834"/>
    </row>
    <row r="24" spans="1:23" s="209" customFormat="1" ht="41.25" customHeight="1" thickBot="1" x14ac:dyDescent="0.3">
      <c r="B24" s="827" t="s">
        <v>493</v>
      </c>
      <c r="C24" s="828"/>
      <c r="D24" s="693" t="s">
        <v>494</v>
      </c>
      <c r="E24" s="693"/>
      <c r="F24" s="693"/>
      <c r="G24" s="693"/>
      <c r="H24" s="693"/>
      <c r="I24" s="693"/>
      <c r="J24" s="693"/>
      <c r="K24" s="693"/>
      <c r="L24" s="693"/>
      <c r="M24" s="693"/>
      <c r="N24" s="693"/>
      <c r="O24" s="693"/>
      <c r="P24" s="693"/>
      <c r="Q24" s="693"/>
      <c r="R24" s="693"/>
      <c r="S24" s="693"/>
      <c r="T24" s="693"/>
      <c r="U24" s="693"/>
      <c r="V24" s="694"/>
    </row>
    <row r="25" spans="1:23" s="209" customFormat="1" x14ac:dyDescent="0.25">
      <c r="D25" s="485"/>
      <c r="G25" s="484"/>
    </row>
    <row r="26" spans="1:23" s="209" customFormat="1" x14ac:dyDescent="0.25">
      <c r="D26" s="485"/>
      <c r="G26" s="484"/>
    </row>
    <row r="27" spans="1:23" s="209" customFormat="1" x14ac:dyDescent="0.25">
      <c r="D27" s="485"/>
      <c r="G27" s="484"/>
    </row>
    <row r="28" spans="1:23" s="209" customFormat="1" x14ac:dyDescent="0.25">
      <c r="D28" s="485"/>
      <c r="G28" s="484"/>
    </row>
    <row r="29" spans="1:23" s="209" customFormat="1" x14ac:dyDescent="0.25">
      <c r="D29" s="485"/>
      <c r="G29" s="484"/>
    </row>
    <row r="30" spans="1:23" s="209" customFormat="1" x14ac:dyDescent="0.25">
      <c r="D30" s="485"/>
      <c r="G30" s="484"/>
    </row>
    <row r="31" spans="1:23" s="209" customFormat="1" x14ac:dyDescent="0.25">
      <c r="D31" s="485"/>
      <c r="G31" s="484"/>
    </row>
    <row r="32" spans="1:23" s="209" customFormat="1" x14ac:dyDescent="0.25">
      <c r="D32" s="485"/>
      <c r="G32" s="484"/>
    </row>
    <row r="33" spans="4:7" s="209" customFormat="1" x14ac:dyDescent="0.25">
      <c r="D33" s="485"/>
      <c r="G33" s="484"/>
    </row>
    <row r="34" spans="4:7" s="209" customFormat="1" x14ac:dyDescent="0.25">
      <c r="D34" s="485"/>
      <c r="G34" s="484"/>
    </row>
    <row r="35" spans="4:7" s="209" customFormat="1" x14ac:dyDescent="0.25">
      <c r="D35" s="485"/>
      <c r="G35" s="484"/>
    </row>
    <row r="36" spans="4:7" s="209" customFormat="1" x14ac:dyDescent="0.25">
      <c r="D36" s="485"/>
      <c r="G36" s="484"/>
    </row>
    <row r="37" spans="4:7" s="209" customFormat="1" x14ac:dyDescent="0.25">
      <c r="D37" s="485"/>
      <c r="G37" s="484"/>
    </row>
    <row r="38" spans="4:7" s="209" customFormat="1" x14ac:dyDescent="0.25">
      <c r="D38" s="485"/>
      <c r="G38" s="484"/>
    </row>
    <row r="39" spans="4:7" s="209" customFormat="1" x14ac:dyDescent="0.25">
      <c r="D39" s="485"/>
      <c r="G39" s="484"/>
    </row>
    <row r="40" spans="4:7" s="209" customFormat="1" x14ac:dyDescent="0.25">
      <c r="D40" s="485"/>
      <c r="G40" s="484"/>
    </row>
    <row r="41" spans="4:7" s="209" customFormat="1" x14ac:dyDescent="0.25">
      <c r="D41" s="485"/>
      <c r="G41" s="484"/>
    </row>
    <row r="42" spans="4:7" s="209" customFormat="1" x14ac:dyDescent="0.25">
      <c r="D42" s="485"/>
      <c r="G42" s="484"/>
    </row>
    <row r="43" spans="4:7" s="209" customFormat="1" x14ac:dyDescent="0.25">
      <c r="D43" s="485"/>
      <c r="G43" s="484"/>
    </row>
    <row r="44" spans="4:7" s="209" customFormat="1" x14ac:dyDescent="0.25">
      <c r="D44" s="485"/>
      <c r="G44" s="484"/>
    </row>
    <row r="45" spans="4:7" s="209" customFormat="1" x14ac:dyDescent="0.25">
      <c r="D45" s="485"/>
      <c r="G45" s="484"/>
    </row>
    <row r="46" spans="4:7" s="209" customFormat="1" x14ac:dyDescent="0.25">
      <c r="D46" s="485"/>
      <c r="G46" s="484"/>
    </row>
    <row r="47" spans="4:7" s="209" customFormat="1" x14ac:dyDescent="0.25">
      <c r="D47" s="485"/>
      <c r="G47" s="484"/>
    </row>
    <row r="48" spans="4:7" s="209" customFormat="1" x14ac:dyDescent="0.25">
      <c r="D48" s="485"/>
      <c r="G48" s="484"/>
    </row>
    <row r="49" spans="4:7" s="209" customFormat="1" x14ac:dyDescent="0.25">
      <c r="D49" s="485"/>
      <c r="G49" s="484"/>
    </row>
    <row r="50" spans="4:7" s="209" customFormat="1" x14ac:dyDescent="0.25">
      <c r="D50" s="485"/>
      <c r="G50" s="484"/>
    </row>
    <row r="51" spans="4:7" s="209" customFormat="1" x14ac:dyDescent="0.25">
      <c r="D51" s="485"/>
      <c r="G51" s="484"/>
    </row>
    <row r="52" spans="4:7" s="209" customFormat="1" x14ac:dyDescent="0.25">
      <c r="D52" s="485"/>
      <c r="G52" s="484"/>
    </row>
    <row r="53" spans="4:7" s="209" customFormat="1" x14ac:dyDescent="0.25">
      <c r="D53" s="485"/>
      <c r="G53" s="484"/>
    </row>
    <row r="54" spans="4:7" s="209" customFormat="1" x14ac:dyDescent="0.25">
      <c r="D54" s="485"/>
      <c r="G54" s="484"/>
    </row>
    <row r="55" spans="4:7" s="209" customFormat="1" x14ac:dyDescent="0.25">
      <c r="D55" s="485"/>
      <c r="G55" s="484"/>
    </row>
    <row r="56" spans="4:7" s="209" customFormat="1" x14ac:dyDescent="0.25">
      <c r="D56" s="485"/>
      <c r="G56" s="484"/>
    </row>
    <row r="57" spans="4:7" s="209" customFormat="1" x14ac:dyDescent="0.25">
      <c r="D57" s="485"/>
      <c r="G57" s="484"/>
    </row>
    <row r="58" spans="4:7" s="209" customFormat="1" x14ac:dyDescent="0.25">
      <c r="D58" s="485"/>
      <c r="G58" s="484"/>
    </row>
    <row r="59" spans="4:7" s="209" customFormat="1" x14ac:dyDescent="0.25">
      <c r="D59" s="485"/>
      <c r="G59" s="484"/>
    </row>
    <row r="60" spans="4:7" s="209" customFormat="1" x14ac:dyDescent="0.25">
      <c r="D60" s="485"/>
      <c r="G60" s="484"/>
    </row>
    <row r="61" spans="4:7" s="209" customFormat="1" x14ac:dyDescent="0.25">
      <c r="D61" s="485"/>
      <c r="G61" s="484"/>
    </row>
    <row r="62" spans="4:7" s="209" customFormat="1" x14ac:dyDescent="0.25">
      <c r="D62" s="485"/>
      <c r="G62" s="484"/>
    </row>
    <row r="63" spans="4:7" s="209" customFormat="1" x14ac:dyDescent="0.25">
      <c r="D63" s="485"/>
      <c r="G63" s="484"/>
    </row>
    <row r="64" spans="4:7" s="209" customFormat="1" x14ac:dyDescent="0.25">
      <c r="D64" s="485"/>
      <c r="G64" s="484"/>
    </row>
    <row r="65" spans="4:7" s="209" customFormat="1" x14ac:dyDescent="0.25">
      <c r="D65" s="485"/>
      <c r="G65" s="484"/>
    </row>
    <row r="66" spans="4:7" s="209" customFormat="1" x14ac:dyDescent="0.25">
      <c r="D66" s="485"/>
      <c r="G66" s="484"/>
    </row>
    <row r="67" spans="4:7" s="209" customFormat="1" x14ac:dyDescent="0.25">
      <c r="D67" s="485"/>
      <c r="G67" s="484"/>
    </row>
    <row r="68" spans="4:7" s="209" customFormat="1" x14ac:dyDescent="0.25">
      <c r="D68" s="485"/>
      <c r="G68" s="484"/>
    </row>
    <row r="69" spans="4:7" s="209" customFormat="1" x14ac:dyDescent="0.25">
      <c r="D69" s="485"/>
      <c r="G69" s="484"/>
    </row>
    <row r="70" spans="4:7" s="209" customFormat="1" x14ac:dyDescent="0.25">
      <c r="D70" s="485"/>
      <c r="G70" s="484"/>
    </row>
    <row r="71" spans="4:7" s="209" customFormat="1" x14ac:dyDescent="0.25">
      <c r="D71" s="485"/>
      <c r="G71" s="484"/>
    </row>
    <row r="72" spans="4:7" s="209" customFormat="1" x14ac:dyDescent="0.25">
      <c r="D72" s="485"/>
      <c r="G72" s="484"/>
    </row>
    <row r="73" spans="4:7" s="209" customFormat="1" x14ac:dyDescent="0.25">
      <c r="D73" s="485"/>
      <c r="G73" s="484"/>
    </row>
    <row r="74" spans="4:7" s="209" customFormat="1" x14ac:dyDescent="0.25">
      <c r="D74" s="485"/>
      <c r="G74" s="484"/>
    </row>
    <row r="75" spans="4:7" s="209" customFormat="1" x14ac:dyDescent="0.25">
      <c r="D75" s="485"/>
      <c r="G75" s="484"/>
    </row>
    <row r="76" spans="4:7" s="209" customFormat="1" x14ac:dyDescent="0.25">
      <c r="D76" s="485"/>
      <c r="G76" s="484"/>
    </row>
    <row r="77" spans="4:7" s="209" customFormat="1" x14ac:dyDescent="0.25">
      <c r="D77" s="485"/>
      <c r="G77" s="484"/>
    </row>
    <row r="78" spans="4:7" s="209" customFormat="1" x14ac:dyDescent="0.25">
      <c r="D78" s="485"/>
      <c r="G78" s="484"/>
    </row>
    <row r="79" spans="4:7" s="209" customFormat="1" x14ac:dyDescent="0.25">
      <c r="D79" s="485"/>
      <c r="G79" s="484"/>
    </row>
    <row r="80" spans="4:7" s="209" customFormat="1" x14ac:dyDescent="0.25">
      <c r="D80" s="485"/>
      <c r="G80" s="484"/>
    </row>
    <row r="81" spans="4:7" s="209" customFormat="1" x14ac:dyDescent="0.25">
      <c r="D81" s="485"/>
      <c r="G81" s="484"/>
    </row>
    <row r="82" spans="4:7" s="209" customFormat="1" x14ac:dyDescent="0.25">
      <c r="D82" s="485"/>
      <c r="G82" s="484"/>
    </row>
    <row r="83" spans="4:7" s="209" customFormat="1" x14ac:dyDescent="0.25">
      <c r="D83" s="485"/>
      <c r="G83" s="484"/>
    </row>
    <row r="84" spans="4:7" s="209" customFormat="1" x14ac:dyDescent="0.25">
      <c r="D84" s="485"/>
      <c r="G84" s="484"/>
    </row>
    <row r="85" spans="4:7" s="209" customFormat="1" x14ac:dyDescent="0.25">
      <c r="D85" s="485"/>
      <c r="G85" s="484"/>
    </row>
    <row r="86" spans="4:7" s="209" customFormat="1" x14ac:dyDescent="0.25">
      <c r="D86" s="485"/>
      <c r="G86" s="484"/>
    </row>
    <row r="87" spans="4:7" s="209" customFormat="1" x14ac:dyDescent="0.25">
      <c r="D87" s="485"/>
      <c r="G87" s="484"/>
    </row>
    <row r="88" spans="4:7" s="209" customFormat="1" x14ac:dyDescent="0.25">
      <c r="D88" s="485"/>
      <c r="G88" s="484"/>
    </row>
    <row r="89" spans="4:7" s="209" customFormat="1" x14ac:dyDescent="0.25">
      <c r="D89" s="485"/>
      <c r="G89" s="484"/>
    </row>
    <row r="90" spans="4:7" s="209" customFormat="1" x14ac:dyDescent="0.25">
      <c r="D90" s="485"/>
      <c r="G90" s="484"/>
    </row>
    <row r="91" spans="4:7" s="209" customFormat="1" x14ac:dyDescent="0.25">
      <c r="D91" s="485"/>
      <c r="G91" s="484"/>
    </row>
    <row r="92" spans="4:7" s="209" customFormat="1" x14ac:dyDescent="0.25">
      <c r="D92" s="485"/>
      <c r="G92" s="484"/>
    </row>
    <row r="93" spans="4:7" s="209" customFormat="1" x14ac:dyDescent="0.25">
      <c r="D93" s="485"/>
      <c r="G93" s="484"/>
    </row>
    <row r="94" spans="4:7" s="209" customFormat="1" x14ac:dyDescent="0.25">
      <c r="D94" s="485"/>
      <c r="G94" s="484"/>
    </row>
    <row r="95" spans="4:7" s="209" customFormat="1" x14ac:dyDescent="0.25">
      <c r="D95" s="485"/>
      <c r="G95" s="484"/>
    </row>
    <row r="96" spans="4:7" s="209" customFormat="1" x14ac:dyDescent="0.25">
      <c r="D96" s="485"/>
      <c r="G96" s="484"/>
    </row>
    <row r="97" spans="4:7" s="209" customFormat="1" x14ac:dyDescent="0.25">
      <c r="D97" s="485"/>
      <c r="G97" s="484"/>
    </row>
    <row r="98" spans="4:7" s="209" customFormat="1" x14ac:dyDescent="0.25">
      <c r="D98" s="485"/>
      <c r="G98" s="484"/>
    </row>
    <row r="99" spans="4:7" s="209" customFormat="1" x14ac:dyDescent="0.25">
      <c r="D99" s="485"/>
      <c r="G99" s="484"/>
    </row>
    <row r="100" spans="4:7" s="209" customFormat="1" x14ac:dyDescent="0.25">
      <c r="D100" s="485"/>
      <c r="G100" s="484"/>
    </row>
    <row r="101" spans="4:7" s="209" customFormat="1" x14ac:dyDescent="0.25">
      <c r="D101" s="485"/>
      <c r="G101" s="484"/>
    </row>
    <row r="102" spans="4:7" s="209" customFormat="1" x14ac:dyDescent="0.25">
      <c r="D102" s="485"/>
      <c r="G102" s="484"/>
    </row>
    <row r="103" spans="4:7" s="209" customFormat="1" x14ac:dyDescent="0.25">
      <c r="D103" s="485"/>
      <c r="G103" s="484"/>
    </row>
    <row r="104" spans="4:7" s="209" customFormat="1" x14ac:dyDescent="0.25">
      <c r="D104" s="485"/>
      <c r="G104" s="484"/>
    </row>
    <row r="105" spans="4:7" s="209" customFormat="1" x14ac:dyDescent="0.25">
      <c r="D105" s="485"/>
      <c r="G105" s="484"/>
    </row>
    <row r="106" spans="4:7" s="209" customFormat="1" x14ac:dyDescent="0.25">
      <c r="D106" s="485"/>
      <c r="G106" s="484"/>
    </row>
    <row r="107" spans="4:7" s="209" customFormat="1" x14ac:dyDescent="0.25">
      <c r="D107" s="485"/>
      <c r="G107" s="484"/>
    </row>
    <row r="108" spans="4:7" s="209" customFormat="1" x14ac:dyDescent="0.25">
      <c r="D108" s="485"/>
      <c r="G108" s="484"/>
    </row>
    <row r="109" spans="4:7" s="209" customFormat="1" x14ac:dyDescent="0.25">
      <c r="D109" s="485"/>
      <c r="G109" s="484"/>
    </row>
    <row r="110" spans="4:7" s="209" customFormat="1" x14ac:dyDescent="0.25">
      <c r="D110" s="485"/>
      <c r="G110" s="484"/>
    </row>
    <row r="111" spans="4:7" s="209" customFormat="1" x14ac:dyDescent="0.25">
      <c r="D111" s="485"/>
      <c r="G111" s="484"/>
    </row>
    <row r="112" spans="4:7" s="209" customFormat="1" x14ac:dyDescent="0.25">
      <c r="D112" s="485"/>
      <c r="G112" s="484"/>
    </row>
    <row r="113" spans="4:7" s="209" customFormat="1" x14ac:dyDescent="0.25">
      <c r="D113" s="485"/>
      <c r="G113" s="484"/>
    </row>
    <row r="114" spans="4:7" s="209" customFormat="1" x14ac:dyDescent="0.25">
      <c r="D114" s="485"/>
      <c r="G114" s="484"/>
    </row>
    <row r="115" spans="4:7" s="209" customFormat="1" x14ac:dyDescent="0.25">
      <c r="D115" s="485"/>
      <c r="G115" s="484"/>
    </row>
  </sheetData>
  <mergeCells count="33">
    <mergeCell ref="E16:F16"/>
    <mergeCell ref="B23:C23"/>
    <mergeCell ref="D23:V23"/>
    <mergeCell ref="B24:C24"/>
    <mergeCell ref="D24:V24"/>
    <mergeCell ref="E17:F17"/>
    <mergeCell ref="B19:V19"/>
    <mergeCell ref="B21:C21"/>
    <mergeCell ref="D21:V21"/>
    <mergeCell ref="B22:C22"/>
    <mergeCell ref="D22:V22"/>
    <mergeCell ref="B18:H18"/>
    <mergeCell ref="C1:R2"/>
    <mergeCell ref="S1:V1"/>
    <mergeCell ref="S2:V2"/>
    <mergeCell ref="B5:Q5"/>
    <mergeCell ref="C7:Q7"/>
    <mergeCell ref="B1:B4"/>
    <mergeCell ref="C3:R4"/>
    <mergeCell ref="S3:V3"/>
    <mergeCell ref="S4:V4"/>
    <mergeCell ref="B12:B13"/>
    <mergeCell ref="C12:C13"/>
    <mergeCell ref="D12:D13"/>
    <mergeCell ref="H8:L8"/>
    <mergeCell ref="E15:F15"/>
    <mergeCell ref="I12:J12"/>
    <mergeCell ref="E12:F13"/>
    <mergeCell ref="G12:G13"/>
    <mergeCell ref="H12:H13"/>
    <mergeCell ref="K12:V12"/>
    <mergeCell ref="R9:V9"/>
    <mergeCell ref="E14:F14"/>
  </mergeCells>
  <hyperlinks>
    <hyperlink ref="S5" location="'A. Portada'!A1" display="Portada" xr:uid="{00000000-0004-0000-0300-000000000000}"/>
    <hyperlink ref="H8:L8" location="'B. Marco Legal'!A1" display="Ver marco legal " xr:uid="{00000000-0004-0000-0300-000001000000}"/>
  </hyperlinks>
  <pageMargins left="0.7" right="0.7" top="0.75" bottom="0.75" header="0.3" footer="0.3"/>
  <pageSetup scale="2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AR127"/>
  <sheetViews>
    <sheetView view="pageBreakPreview" topLeftCell="F1" zoomScale="90" zoomScaleNormal="90" zoomScaleSheetLayoutView="90" workbookViewId="0">
      <selection activeCell="C3" sqref="C3:R4"/>
    </sheetView>
  </sheetViews>
  <sheetFormatPr baseColWidth="10" defaultColWidth="11.42578125" defaultRowHeight="15" x14ac:dyDescent="0.25"/>
  <cols>
    <col min="1" max="1" width="5.140625" style="76" customWidth="1"/>
    <col min="2" max="2" width="20.85546875" style="76" customWidth="1"/>
    <col min="3" max="3" width="36.28515625" style="76" customWidth="1"/>
    <col min="4" max="4" width="33.28515625" style="499" customWidth="1"/>
    <col min="5" max="5" width="15.42578125" style="76" customWidth="1"/>
    <col min="6" max="6" width="18.42578125" style="76" customWidth="1"/>
    <col min="7" max="7" width="25.28515625" style="76" customWidth="1"/>
    <col min="8" max="8" width="26.85546875" style="76" customWidth="1"/>
    <col min="9" max="10" width="15" style="76" customWidth="1"/>
    <col min="11" max="11" width="6.28515625" style="76" customWidth="1"/>
    <col min="12" max="12" width="11.5703125" style="76" customWidth="1"/>
    <col min="13" max="22" width="6.28515625" style="76" customWidth="1"/>
    <col min="23" max="44" width="11.42578125" style="209"/>
    <col min="45" max="16384" width="11.42578125" style="76"/>
  </cols>
  <sheetData>
    <row r="1" spans="1:22" s="458"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514</v>
      </c>
      <c r="T1" s="791"/>
      <c r="U1" s="791"/>
      <c r="V1" s="792"/>
    </row>
    <row r="2" spans="1:22" s="458" customFormat="1" ht="54.7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1:22" s="458" customFormat="1" ht="54.75"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1:22" s="458"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2" s="209" customFormat="1" ht="35.25" customHeight="1" x14ac:dyDescent="0.3">
      <c r="B5" s="847" t="s">
        <v>109</v>
      </c>
      <c r="C5" s="847"/>
      <c r="D5" s="847"/>
      <c r="E5" s="847"/>
      <c r="F5" s="847"/>
      <c r="G5" s="847"/>
      <c r="H5" s="847"/>
      <c r="I5" s="847"/>
      <c r="J5" s="847"/>
      <c r="K5" s="847"/>
      <c r="L5" s="847"/>
      <c r="M5" s="847"/>
      <c r="N5" s="847"/>
      <c r="O5" s="847"/>
      <c r="P5" s="847"/>
      <c r="Q5" s="847"/>
      <c r="R5" s="2"/>
      <c r="S5" s="210" t="s">
        <v>22</v>
      </c>
      <c r="T5" s="210"/>
      <c r="U5" s="210"/>
      <c r="V5" s="2"/>
    </row>
    <row r="6" spans="1:22" s="209" customFormat="1" ht="6" customHeight="1" x14ac:dyDescent="0.25">
      <c r="D6" s="485"/>
    </row>
    <row r="7" spans="1:22" s="209" customFormat="1" ht="63.75" customHeight="1" thickBot="1" x14ac:dyDescent="0.3">
      <c r="B7" s="503" t="s">
        <v>435</v>
      </c>
      <c r="C7" s="835" t="s">
        <v>515</v>
      </c>
      <c r="D7" s="804"/>
      <c r="E7" s="804"/>
      <c r="F7" s="804"/>
      <c r="G7" s="804"/>
      <c r="H7" s="804"/>
      <c r="I7" s="804"/>
      <c r="J7" s="804"/>
      <c r="K7" s="804"/>
      <c r="L7" s="804"/>
      <c r="M7" s="804"/>
      <c r="N7" s="804"/>
      <c r="O7" s="804"/>
      <c r="P7" s="804"/>
      <c r="Q7" s="805"/>
      <c r="R7" s="484"/>
      <c r="S7" s="484"/>
      <c r="T7" s="484"/>
      <c r="U7" s="484"/>
      <c r="V7" s="484"/>
    </row>
    <row r="8" spans="1:22" s="209" customFormat="1" ht="27.75" customHeight="1" x14ac:dyDescent="0.25">
      <c r="D8" s="485"/>
      <c r="E8" s="486"/>
      <c r="F8" s="486"/>
      <c r="G8" s="486"/>
      <c r="H8" s="806" t="s">
        <v>437</v>
      </c>
      <c r="I8" s="806"/>
      <c r="J8" s="806"/>
      <c r="K8" s="806"/>
      <c r="L8" s="806"/>
      <c r="M8" s="486"/>
      <c r="N8" s="486"/>
      <c r="O8" s="486"/>
      <c r="P8" s="486"/>
      <c r="Q8" s="486"/>
      <c r="R8" s="484"/>
      <c r="S8" s="484"/>
      <c r="T8" s="484"/>
      <c r="U8" s="484"/>
      <c r="V8" s="484"/>
    </row>
    <row r="9" spans="1:22" s="209" customFormat="1" ht="6.75" customHeight="1" x14ac:dyDescent="0.25">
      <c r="D9" s="485"/>
    </row>
    <row r="10" spans="1:22" s="209" customFormat="1" ht="20.25" customHeight="1" x14ac:dyDescent="0.25">
      <c r="D10" s="485"/>
      <c r="R10" s="807" t="s">
        <v>516</v>
      </c>
      <c r="S10" s="807"/>
      <c r="T10" s="807"/>
      <c r="U10" s="807"/>
      <c r="V10" s="807"/>
    </row>
    <row r="11" spans="1:22" s="209" customFormat="1" ht="17.25" customHeight="1" x14ac:dyDescent="0.25">
      <c r="D11" s="485"/>
      <c r="E11" s="4" t="s">
        <v>439</v>
      </c>
      <c r="F11" s="4"/>
      <c r="G11" s="4"/>
      <c r="H11" s="4"/>
      <c r="I11" s="4"/>
      <c r="J11" s="4"/>
      <c r="K11" s="4"/>
      <c r="L11" s="4"/>
      <c r="M11" s="4"/>
      <c r="N11" s="4"/>
      <c r="O11" s="4"/>
      <c r="P11" s="4"/>
      <c r="Q11" s="4"/>
      <c r="R11" s="4"/>
      <c r="S11" s="4"/>
      <c r="T11" s="4"/>
      <c r="U11" s="4"/>
      <c r="V11" s="4"/>
    </row>
    <row r="12" spans="1:22" s="209" customFormat="1" ht="7.5" customHeight="1" thickBot="1" x14ac:dyDescent="0.3">
      <c r="D12" s="485"/>
      <c r="E12" s="487"/>
      <c r="F12" s="487"/>
    </row>
    <row r="13" spans="1:22" ht="41.25" customHeight="1" x14ac:dyDescent="0.25">
      <c r="A13" s="487"/>
      <c r="B13" s="856" t="s">
        <v>440</v>
      </c>
      <c r="C13" s="850" t="s">
        <v>441</v>
      </c>
      <c r="D13" s="850" t="s">
        <v>442</v>
      </c>
      <c r="E13" s="854" t="s">
        <v>443</v>
      </c>
      <c r="F13" s="855"/>
      <c r="G13" s="850" t="s">
        <v>444</v>
      </c>
      <c r="H13" s="850" t="s">
        <v>445</v>
      </c>
      <c r="I13" s="810" t="s">
        <v>446</v>
      </c>
      <c r="J13" s="811"/>
      <c r="K13" s="851" t="s">
        <v>447</v>
      </c>
      <c r="L13" s="852"/>
      <c r="M13" s="852"/>
      <c r="N13" s="852"/>
      <c r="O13" s="852"/>
      <c r="P13" s="852"/>
      <c r="Q13" s="852"/>
      <c r="R13" s="852"/>
      <c r="S13" s="852"/>
      <c r="T13" s="852"/>
      <c r="U13" s="852"/>
      <c r="V13" s="853"/>
    </row>
    <row r="14" spans="1:22" ht="17.100000000000001" customHeight="1" thickBot="1" x14ac:dyDescent="0.3">
      <c r="A14" s="487"/>
      <c r="B14" s="857"/>
      <c r="C14" s="815"/>
      <c r="D14" s="815"/>
      <c r="E14" s="812"/>
      <c r="F14" s="813"/>
      <c r="G14" s="815"/>
      <c r="H14" s="815"/>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22" t="s">
        <v>461</v>
      </c>
    </row>
    <row r="15" spans="1:22" ht="98.25" customHeight="1" x14ac:dyDescent="0.25">
      <c r="A15" s="487"/>
      <c r="B15" s="23" t="s">
        <v>462</v>
      </c>
      <c r="C15" s="24" t="s">
        <v>463</v>
      </c>
      <c r="D15" s="24" t="s">
        <v>517</v>
      </c>
      <c r="E15" s="849" t="s">
        <v>518</v>
      </c>
      <c r="F15" s="849"/>
      <c r="G15" s="25" t="s">
        <v>519</v>
      </c>
      <c r="H15" s="25" t="s">
        <v>467</v>
      </c>
      <c r="I15" s="99">
        <v>5.8799999999999998E-2</v>
      </c>
      <c r="J15" s="101">
        <v>0.01</v>
      </c>
      <c r="K15" s="71"/>
      <c r="L15" s="101">
        <v>0.01</v>
      </c>
      <c r="M15" s="101">
        <v>0.01</v>
      </c>
      <c r="N15" s="101">
        <v>0.01</v>
      </c>
      <c r="O15" s="504"/>
      <c r="P15" s="71"/>
      <c r="Q15" s="71"/>
      <c r="R15" s="101">
        <v>0.01</v>
      </c>
      <c r="S15" s="101">
        <v>0.01</v>
      </c>
      <c r="T15" s="101">
        <v>0.01</v>
      </c>
      <c r="U15" s="71"/>
      <c r="V15" s="144"/>
    </row>
    <row r="16" spans="1:22" ht="105" customHeight="1" x14ac:dyDescent="0.25">
      <c r="A16" s="487"/>
      <c r="B16" s="26" t="s">
        <v>462</v>
      </c>
      <c r="C16" s="11" t="s">
        <v>463</v>
      </c>
      <c r="D16" s="11" t="s">
        <v>517</v>
      </c>
      <c r="E16" s="598" t="s">
        <v>520</v>
      </c>
      <c r="F16" s="598"/>
      <c r="G16" s="8" t="s">
        <v>521</v>
      </c>
      <c r="H16" s="8" t="s">
        <v>467</v>
      </c>
      <c r="I16" s="97">
        <v>5.8799999999999998E-2</v>
      </c>
      <c r="J16" s="98">
        <f>$I$16/4</f>
        <v>1.47E-2</v>
      </c>
      <c r="K16" s="72"/>
      <c r="L16" s="98">
        <f>$I$16/4</f>
        <v>1.47E-2</v>
      </c>
      <c r="M16" s="98">
        <f>$I$16/4</f>
        <v>1.47E-2</v>
      </c>
      <c r="N16" s="145"/>
      <c r="O16" s="145"/>
      <c r="P16" s="98">
        <f>$I$16/4</f>
        <v>1.47E-2</v>
      </c>
      <c r="Q16" s="145"/>
      <c r="R16" s="145"/>
      <c r="S16" s="98">
        <f>$I$16/4</f>
        <v>1.47E-2</v>
      </c>
      <c r="T16" s="505"/>
      <c r="U16" s="146"/>
      <c r="V16" s="147"/>
    </row>
    <row r="17" spans="1:23" ht="76.5" customHeight="1" x14ac:dyDescent="0.25">
      <c r="A17" s="487"/>
      <c r="B17" s="26" t="s">
        <v>462</v>
      </c>
      <c r="C17" s="11" t="s">
        <v>463</v>
      </c>
      <c r="D17" s="11" t="s">
        <v>517</v>
      </c>
      <c r="E17" s="598" t="s">
        <v>522</v>
      </c>
      <c r="F17" s="598"/>
      <c r="G17" s="8" t="s">
        <v>523</v>
      </c>
      <c r="H17" s="8" t="s">
        <v>467</v>
      </c>
      <c r="I17" s="97">
        <v>5.8799999999999998E-2</v>
      </c>
      <c r="J17" s="96">
        <v>0.03</v>
      </c>
      <c r="K17" s="145"/>
      <c r="L17" s="145"/>
      <c r="M17" s="96">
        <v>0.03</v>
      </c>
      <c r="N17" s="145"/>
      <c r="O17" s="145"/>
      <c r="P17" s="145"/>
      <c r="Q17" s="145"/>
      <c r="R17" s="96">
        <v>0.03</v>
      </c>
      <c r="S17" s="145"/>
      <c r="T17" s="145"/>
      <c r="U17" s="39"/>
      <c r="V17" s="148"/>
    </row>
    <row r="18" spans="1:23" ht="89.25" customHeight="1" x14ac:dyDescent="0.25">
      <c r="A18" s="487"/>
      <c r="B18" s="26" t="s">
        <v>462</v>
      </c>
      <c r="C18" s="11" t="s">
        <v>463</v>
      </c>
      <c r="D18" s="11" t="s">
        <v>517</v>
      </c>
      <c r="E18" s="598" t="s">
        <v>524</v>
      </c>
      <c r="F18" s="598"/>
      <c r="G18" s="8" t="s">
        <v>525</v>
      </c>
      <c r="H18" s="8" t="s">
        <v>467</v>
      </c>
      <c r="I18" s="97">
        <v>5.8799999999999998E-2</v>
      </c>
      <c r="J18" s="97">
        <v>0.02</v>
      </c>
      <c r="K18" s="145"/>
      <c r="L18" s="145"/>
      <c r="M18" s="97">
        <v>0.02</v>
      </c>
      <c r="N18" s="156"/>
      <c r="O18" s="97">
        <v>0.02</v>
      </c>
      <c r="P18" s="145"/>
      <c r="Q18" s="97">
        <v>0.02</v>
      </c>
      <c r="R18" s="145"/>
      <c r="S18" s="145"/>
      <c r="T18" s="145"/>
      <c r="U18" s="39"/>
      <c r="V18" s="148"/>
    </row>
    <row r="19" spans="1:23" ht="85.5" customHeight="1" x14ac:dyDescent="0.25">
      <c r="A19" s="487"/>
      <c r="B19" s="26" t="s">
        <v>462</v>
      </c>
      <c r="C19" s="11" t="s">
        <v>463</v>
      </c>
      <c r="D19" s="11" t="s">
        <v>517</v>
      </c>
      <c r="E19" s="598" t="s">
        <v>526</v>
      </c>
      <c r="F19" s="598"/>
      <c r="G19" s="8" t="s">
        <v>527</v>
      </c>
      <c r="H19" s="8" t="s">
        <v>467</v>
      </c>
      <c r="I19" s="97">
        <v>5.8799999999999998E-2</v>
      </c>
      <c r="J19" s="97">
        <v>0.02</v>
      </c>
      <c r="K19" s="145"/>
      <c r="L19" s="97">
        <v>0.02</v>
      </c>
      <c r="M19" s="145"/>
      <c r="N19" s="145"/>
      <c r="O19" s="145"/>
      <c r="P19" s="97">
        <v>0.02</v>
      </c>
      <c r="Q19" s="145"/>
      <c r="R19" s="145"/>
      <c r="S19" s="145"/>
      <c r="T19" s="97">
        <v>0.02</v>
      </c>
      <c r="U19" s="39"/>
      <c r="V19" s="148"/>
    </row>
    <row r="20" spans="1:23" ht="63" customHeight="1" x14ac:dyDescent="0.25">
      <c r="A20" s="487"/>
      <c r="B20" s="26" t="s">
        <v>462</v>
      </c>
      <c r="C20" s="11" t="s">
        <v>463</v>
      </c>
      <c r="D20" s="11" t="s">
        <v>517</v>
      </c>
      <c r="E20" s="598" t="s">
        <v>528</v>
      </c>
      <c r="F20" s="598"/>
      <c r="G20" s="8" t="s">
        <v>529</v>
      </c>
      <c r="H20" s="8" t="s">
        <v>467</v>
      </c>
      <c r="I20" s="97">
        <v>5.8799999999999998E-2</v>
      </c>
      <c r="J20" s="96">
        <v>0.06</v>
      </c>
      <c r="K20" s="145"/>
      <c r="L20" s="145"/>
      <c r="M20" s="145"/>
      <c r="N20" s="145"/>
      <c r="O20" s="145"/>
      <c r="P20" s="149">
        <v>0.06</v>
      </c>
      <c r="Q20" s="145"/>
      <c r="R20" s="145"/>
      <c r="S20" s="145"/>
      <c r="T20" s="145"/>
      <c r="U20" s="156"/>
      <c r="V20" s="148"/>
    </row>
    <row r="21" spans="1:23" ht="88.5" customHeight="1" x14ac:dyDescent="0.25">
      <c r="A21" s="487"/>
      <c r="B21" s="26" t="s">
        <v>462</v>
      </c>
      <c r="C21" s="11" t="s">
        <v>463</v>
      </c>
      <c r="D21" s="11" t="s">
        <v>517</v>
      </c>
      <c r="E21" s="598" t="s">
        <v>530</v>
      </c>
      <c r="F21" s="598"/>
      <c r="G21" s="8" t="s">
        <v>531</v>
      </c>
      <c r="H21" s="8" t="s">
        <v>467</v>
      </c>
      <c r="I21" s="97">
        <v>5.8799999999999998E-2</v>
      </c>
      <c r="J21" s="97">
        <v>0.02</v>
      </c>
      <c r="K21" s="145"/>
      <c r="L21" s="145"/>
      <c r="M21" s="145"/>
      <c r="N21" s="97">
        <v>0.02</v>
      </c>
      <c r="O21" s="145"/>
      <c r="P21" s="145"/>
      <c r="Q21" s="97">
        <v>0.02</v>
      </c>
      <c r="R21" s="145"/>
      <c r="S21" s="145"/>
      <c r="T21" s="97">
        <v>0.02</v>
      </c>
      <c r="U21" s="146"/>
      <c r="V21" s="147"/>
    </row>
    <row r="22" spans="1:23" ht="88.5" customHeight="1" x14ac:dyDescent="0.25">
      <c r="A22" s="487"/>
      <c r="B22" s="26" t="s">
        <v>462</v>
      </c>
      <c r="C22" s="11" t="s">
        <v>463</v>
      </c>
      <c r="D22" s="11" t="s">
        <v>517</v>
      </c>
      <c r="E22" s="598" t="s">
        <v>532</v>
      </c>
      <c r="F22" s="598"/>
      <c r="G22" s="8" t="s">
        <v>533</v>
      </c>
      <c r="H22" s="8" t="s">
        <v>467</v>
      </c>
      <c r="I22" s="97">
        <v>5.8799999999999998E-2</v>
      </c>
      <c r="J22" s="97">
        <v>0.02</v>
      </c>
      <c r="K22" s="145"/>
      <c r="L22" s="97">
        <v>0.02</v>
      </c>
      <c r="M22" s="145"/>
      <c r="N22" s="97">
        <v>0.02</v>
      </c>
      <c r="O22" s="97">
        <v>0.02</v>
      </c>
      <c r="P22" s="505"/>
      <c r="Q22" s="505"/>
      <c r="R22" s="505"/>
      <c r="S22" s="505"/>
      <c r="T22" s="505"/>
      <c r="U22" s="146"/>
      <c r="V22" s="147"/>
    </row>
    <row r="23" spans="1:23" ht="91.5" customHeight="1" x14ac:dyDescent="0.25">
      <c r="A23" s="487"/>
      <c r="B23" s="26" t="s">
        <v>462</v>
      </c>
      <c r="C23" s="11" t="s">
        <v>463</v>
      </c>
      <c r="D23" s="11" t="s">
        <v>517</v>
      </c>
      <c r="E23" s="598" t="s">
        <v>534</v>
      </c>
      <c r="F23" s="598"/>
      <c r="G23" s="8" t="s">
        <v>535</v>
      </c>
      <c r="H23" s="8" t="s">
        <v>467</v>
      </c>
      <c r="I23" s="97">
        <v>5.8799999999999998E-2</v>
      </c>
      <c r="J23" s="98">
        <f>$I$16/4</f>
        <v>1.47E-2</v>
      </c>
      <c r="K23" s="98">
        <v>1.4999999999999999E-2</v>
      </c>
      <c r="L23" s="98">
        <v>1.4999999999999999E-2</v>
      </c>
      <c r="M23" s="145"/>
      <c r="N23" s="145"/>
      <c r="O23" s="145"/>
      <c r="P23" s="98">
        <v>1.4999999999999999E-2</v>
      </c>
      <c r="Q23" s="145"/>
      <c r="R23" s="145"/>
      <c r="S23" s="145"/>
      <c r="T23" s="98">
        <v>1.4999999999999999E-2</v>
      </c>
      <c r="U23" s="146"/>
      <c r="V23" s="147"/>
    </row>
    <row r="24" spans="1:23" ht="75" customHeight="1" x14ac:dyDescent="0.25">
      <c r="A24" s="487"/>
      <c r="B24" s="26" t="s">
        <v>462</v>
      </c>
      <c r="C24" s="11" t="s">
        <v>463</v>
      </c>
      <c r="D24" s="11" t="s">
        <v>517</v>
      </c>
      <c r="E24" s="598" t="s">
        <v>536</v>
      </c>
      <c r="F24" s="598"/>
      <c r="G24" s="8" t="s">
        <v>537</v>
      </c>
      <c r="H24" s="8" t="s">
        <v>467</v>
      </c>
      <c r="I24" s="97">
        <v>5.8799999999999998E-2</v>
      </c>
      <c r="J24" s="96">
        <v>0.03</v>
      </c>
      <c r="K24" s="145"/>
      <c r="L24" s="96">
        <v>0.03</v>
      </c>
      <c r="M24" s="145"/>
      <c r="N24" s="145"/>
      <c r="O24" s="145"/>
      <c r="P24" s="145"/>
      <c r="Q24" s="145"/>
      <c r="R24" s="96">
        <v>0.03</v>
      </c>
      <c r="S24" s="145"/>
      <c r="T24" s="145"/>
      <c r="U24" s="39"/>
      <c r="V24" s="148"/>
    </row>
    <row r="25" spans="1:23" ht="64.5" customHeight="1" x14ac:dyDescent="0.25">
      <c r="A25" s="487"/>
      <c r="B25" s="26" t="s">
        <v>462</v>
      </c>
      <c r="C25" s="11" t="s">
        <v>463</v>
      </c>
      <c r="D25" s="11" t="s">
        <v>517</v>
      </c>
      <c r="E25" s="598" t="s">
        <v>538</v>
      </c>
      <c r="F25" s="598"/>
      <c r="G25" s="8" t="s">
        <v>539</v>
      </c>
      <c r="H25" s="8" t="s">
        <v>467</v>
      </c>
      <c r="I25" s="97">
        <v>5.8799999999999998E-2</v>
      </c>
      <c r="J25" s="96">
        <v>0.03</v>
      </c>
      <c r="K25" s="72"/>
      <c r="L25" s="145"/>
      <c r="M25" s="96">
        <v>0.03</v>
      </c>
      <c r="N25" s="145"/>
      <c r="O25" s="145"/>
      <c r="P25" s="145"/>
      <c r="Q25" s="96">
        <v>0.03</v>
      </c>
      <c r="R25" s="145"/>
      <c r="S25" s="145"/>
      <c r="T25" s="145"/>
      <c r="U25" s="39"/>
      <c r="V25" s="148"/>
    </row>
    <row r="26" spans="1:23" ht="83.25" customHeight="1" x14ac:dyDescent="0.25">
      <c r="A26" s="487"/>
      <c r="B26" s="26" t="s">
        <v>462</v>
      </c>
      <c r="C26" s="11" t="s">
        <v>463</v>
      </c>
      <c r="D26" s="11" t="s">
        <v>517</v>
      </c>
      <c r="E26" s="598" t="s">
        <v>540</v>
      </c>
      <c r="F26" s="598"/>
      <c r="G26" s="8" t="s">
        <v>541</v>
      </c>
      <c r="H26" s="8" t="s">
        <v>467</v>
      </c>
      <c r="I26" s="97">
        <v>5.8799999999999998E-2</v>
      </c>
      <c r="J26" s="100">
        <v>7.4999999999999997E-3</v>
      </c>
      <c r="K26" s="72"/>
      <c r="L26" s="146"/>
      <c r="M26" s="100">
        <v>7.4999999999999997E-3</v>
      </c>
      <c r="N26" s="100">
        <v>7.4999999999999997E-3</v>
      </c>
      <c r="O26" s="100">
        <v>7.4999999999999997E-3</v>
      </c>
      <c r="P26" s="100">
        <v>7.4999999999999997E-3</v>
      </c>
      <c r="Q26" s="100">
        <v>7.4999999999999997E-3</v>
      </c>
      <c r="R26" s="100">
        <v>7.4999999999999997E-3</v>
      </c>
      <c r="S26" s="100">
        <v>7.4999999999999997E-3</v>
      </c>
      <c r="T26" s="100">
        <v>7.4999999999999997E-3</v>
      </c>
      <c r="U26" s="146"/>
      <c r="V26" s="147"/>
    </row>
    <row r="27" spans="1:23" s="209" customFormat="1" ht="80.25" customHeight="1" x14ac:dyDescent="0.25">
      <c r="B27" s="26" t="s">
        <v>462</v>
      </c>
      <c r="C27" s="11" t="s">
        <v>463</v>
      </c>
      <c r="D27" s="11" t="s">
        <v>517</v>
      </c>
      <c r="E27" s="598" t="s">
        <v>542</v>
      </c>
      <c r="F27" s="598"/>
      <c r="G27" s="8" t="s">
        <v>543</v>
      </c>
      <c r="H27" s="8" t="s">
        <v>467</v>
      </c>
      <c r="I27" s="97">
        <v>5.8799999999999998E-2</v>
      </c>
      <c r="J27" s="96">
        <v>0.01</v>
      </c>
      <c r="K27" s="96">
        <v>0.01</v>
      </c>
      <c r="L27" s="96">
        <v>0.01</v>
      </c>
      <c r="M27" s="96">
        <v>0.01</v>
      </c>
      <c r="N27" s="150"/>
      <c r="O27" s="150"/>
      <c r="P27" s="150"/>
      <c r="Q27" s="150"/>
      <c r="R27" s="96">
        <v>0.01</v>
      </c>
      <c r="S27" s="96">
        <v>0.01</v>
      </c>
      <c r="T27" s="96">
        <v>0.01</v>
      </c>
      <c r="U27" s="151"/>
      <c r="V27" s="152"/>
    </row>
    <row r="28" spans="1:23" s="209" customFormat="1" ht="73.5" customHeight="1" x14ac:dyDescent="0.25">
      <c r="B28" s="26" t="s">
        <v>462</v>
      </c>
      <c r="C28" s="11" t="s">
        <v>463</v>
      </c>
      <c r="D28" s="11" t="s">
        <v>517</v>
      </c>
      <c r="E28" s="598" t="s">
        <v>544</v>
      </c>
      <c r="F28" s="598"/>
      <c r="G28" s="8" t="s">
        <v>545</v>
      </c>
      <c r="H28" s="8" t="s">
        <v>467</v>
      </c>
      <c r="I28" s="97">
        <v>5.8799999999999998E-2</v>
      </c>
      <c r="J28" s="96">
        <v>0.01</v>
      </c>
      <c r="K28" s="96">
        <v>0.01</v>
      </c>
      <c r="L28" s="96">
        <v>0.01</v>
      </c>
      <c r="M28" s="96">
        <v>0.01</v>
      </c>
      <c r="N28" s="150"/>
      <c r="O28" s="150"/>
      <c r="P28" s="150"/>
      <c r="Q28" s="150"/>
      <c r="R28" s="96">
        <v>0.01</v>
      </c>
      <c r="S28" s="96">
        <v>0.01</v>
      </c>
      <c r="T28" s="96">
        <v>0.01</v>
      </c>
      <c r="U28" s="506"/>
      <c r="V28" s="507"/>
    </row>
    <row r="29" spans="1:23" s="209" customFormat="1" ht="65.25" customHeight="1" x14ac:dyDescent="0.25">
      <c r="B29" s="26"/>
      <c r="C29" s="11" t="s">
        <v>463</v>
      </c>
      <c r="D29" s="11" t="s">
        <v>517</v>
      </c>
      <c r="E29" s="598" t="s">
        <v>546</v>
      </c>
      <c r="F29" s="598"/>
      <c r="G29" s="8" t="s">
        <v>547</v>
      </c>
      <c r="H29" s="8" t="s">
        <v>467</v>
      </c>
      <c r="I29" s="97">
        <v>5.8799999999999998E-2</v>
      </c>
      <c r="J29" s="100">
        <v>0.02</v>
      </c>
      <c r="K29" s="151"/>
      <c r="L29" s="97">
        <v>0.02</v>
      </c>
      <c r="M29" s="150"/>
      <c r="N29" s="150"/>
      <c r="O29" s="97">
        <v>0.02</v>
      </c>
      <c r="P29" s="150"/>
      <c r="Q29" s="150"/>
      <c r="R29" s="97">
        <v>0.02</v>
      </c>
      <c r="S29" s="150"/>
      <c r="T29" s="153"/>
      <c r="U29" s="153"/>
      <c r="V29" s="152"/>
    </row>
    <row r="30" spans="1:23" s="209" customFormat="1" ht="105" customHeight="1" x14ac:dyDescent="0.25">
      <c r="B30" s="26" t="s">
        <v>462</v>
      </c>
      <c r="C30" s="11" t="s">
        <v>463</v>
      </c>
      <c r="D30" s="11" t="s">
        <v>517</v>
      </c>
      <c r="E30" s="598" t="s">
        <v>548</v>
      </c>
      <c r="F30" s="598"/>
      <c r="G30" s="8" t="s">
        <v>549</v>
      </c>
      <c r="H30" s="8" t="s">
        <v>467</v>
      </c>
      <c r="I30" s="97">
        <v>5.8799999999999998E-2</v>
      </c>
      <c r="J30" s="98">
        <f>$I$16/4</f>
        <v>1.47E-2</v>
      </c>
      <c r="K30" s="151"/>
      <c r="L30" s="98">
        <f>$I$16/4</f>
        <v>1.47E-2</v>
      </c>
      <c r="M30" s="150"/>
      <c r="N30" s="98">
        <f>$I$16/4</f>
        <v>1.47E-2</v>
      </c>
      <c r="O30" s="150"/>
      <c r="P30" s="150"/>
      <c r="Q30" s="98">
        <f>$I$16/4</f>
        <v>1.47E-2</v>
      </c>
      <c r="R30" s="150"/>
      <c r="S30" s="150"/>
      <c r="T30" s="151"/>
      <c r="U30" s="98">
        <f>$I$16/4</f>
        <v>1.47E-2</v>
      </c>
      <c r="V30" s="152"/>
    </row>
    <row r="31" spans="1:23" s="209" customFormat="1" ht="123" customHeight="1" thickBot="1" x14ac:dyDescent="0.3">
      <c r="B31" s="27" t="s">
        <v>462</v>
      </c>
      <c r="C31" s="28" t="s">
        <v>463</v>
      </c>
      <c r="D31" s="28" t="s">
        <v>517</v>
      </c>
      <c r="E31" s="693" t="s">
        <v>550</v>
      </c>
      <c r="F31" s="693"/>
      <c r="G31" s="29" t="s">
        <v>551</v>
      </c>
      <c r="H31" s="8" t="s">
        <v>467</v>
      </c>
      <c r="I31" s="97">
        <v>5.8799999999999998E-2</v>
      </c>
      <c r="J31" s="100">
        <v>7.4999999999999997E-3</v>
      </c>
      <c r="K31" s="508"/>
      <c r="L31" s="100">
        <v>7.4999999999999997E-3</v>
      </c>
      <c r="M31" s="100">
        <v>7.4999999999999997E-3</v>
      </c>
      <c r="N31" s="100">
        <v>7.4999999999999997E-3</v>
      </c>
      <c r="O31" s="100">
        <v>7.4999999999999997E-3</v>
      </c>
      <c r="P31" s="100">
        <v>7.4999999999999997E-3</v>
      </c>
      <c r="Q31" s="100">
        <v>7.4999999999999997E-3</v>
      </c>
      <c r="R31" s="100">
        <v>7.4999999999999997E-3</v>
      </c>
      <c r="S31" s="100">
        <v>7.4999999999999997E-3</v>
      </c>
      <c r="T31" s="154"/>
      <c r="U31" s="154"/>
      <c r="V31" s="155"/>
    </row>
    <row r="32" spans="1:23" s="209" customFormat="1" x14ac:dyDescent="0.25">
      <c r="A32" s="389"/>
      <c r="B32" s="858" t="s">
        <v>487</v>
      </c>
      <c r="C32" s="858"/>
      <c r="D32" s="858"/>
      <c r="E32" s="858"/>
      <c r="F32" s="858"/>
      <c r="G32" s="858"/>
      <c r="H32" s="858"/>
      <c r="I32" s="53"/>
      <c r="J32" s="53"/>
      <c r="K32" s="248">
        <f>SUM(K15:K31)</f>
        <v>3.5000000000000003E-2</v>
      </c>
      <c r="L32" s="248">
        <f t="shared" ref="L32:V32" si="0">SUM(L15:L31)</f>
        <v>0.1719</v>
      </c>
      <c r="M32" s="248">
        <f t="shared" si="0"/>
        <v>0.13969999999999999</v>
      </c>
      <c r="N32" s="248">
        <f t="shared" si="0"/>
        <v>7.9699999999999993E-2</v>
      </c>
      <c r="O32" s="248">
        <f t="shared" si="0"/>
        <v>7.5000000000000011E-2</v>
      </c>
      <c r="P32" s="248">
        <f t="shared" si="0"/>
        <v>0.12470000000000001</v>
      </c>
      <c r="Q32" s="248">
        <f t="shared" si="0"/>
        <v>9.9700000000000011E-2</v>
      </c>
      <c r="R32" s="248">
        <f t="shared" si="0"/>
        <v>0.125</v>
      </c>
      <c r="S32" s="248">
        <f t="shared" si="0"/>
        <v>5.9700000000000003E-2</v>
      </c>
      <c r="T32" s="248">
        <f t="shared" si="0"/>
        <v>9.2499999999999999E-2</v>
      </c>
      <c r="U32" s="248">
        <f t="shared" si="0"/>
        <v>1.47E-2</v>
      </c>
      <c r="V32" s="248">
        <f t="shared" si="0"/>
        <v>0</v>
      </c>
      <c r="W32" s="53"/>
    </row>
    <row r="33" spans="1:23" s="209" customFormat="1" x14ac:dyDescent="0.25">
      <c r="A33" s="53"/>
      <c r="B33" s="820" t="s">
        <v>488</v>
      </c>
      <c r="C33" s="820"/>
      <c r="D33" s="820"/>
      <c r="E33" s="820"/>
      <c r="F33" s="820"/>
      <c r="G33" s="820"/>
      <c r="H33" s="820"/>
      <c r="I33" s="820"/>
      <c r="J33" s="820"/>
      <c r="K33" s="820"/>
      <c r="L33" s="820"/>
      <c r="M33" s="820"/>
      <c r="N33" s="820"/>
      <c r="O33" s="820"/>
      <c r="P33" s="820"/>
      <c r="Q33" s="820"/>
      <c r="R33" s="820"/>
      <c r="S33" s="820"/>
      <c r="T33" s="820"/>
      <c r="U33" s="820"/>
      <c r="V33" s="820"/>
      <c r="W33" s="53"/>
    </row>
    <row r="34" spans="1:23" s="209" customFormat="1" ht="15.75" thickBot="1" x14ac:dyDescent="0.3">
      <c r="A34" s="53"/>
      <c r="B34" s="53"/>
      <c r="C34" s="53"/>
      <c r="D34" s="53"/>
      <c r="E34" s="53"/>
      <c r="F34" s="53"/>
      <c r="G34" s="53"/>
      <c r="H34" s="53"/>
      <c r="I34" s="53"/>
      <c r="J34" s="53"/>
      <c r="K34" s="53"/>
      <c r="L34" s="53"/>
      <c r="M34" s="53"/>
      <c r="N34" s="53"/>
      <c r="O34" s="53"/>
      <c r="P34" s="53"/>
      <c r="Q34" s="53"/>
      <c r="R34" s="53"/>
      <c r="S34" s="53"/>
      <c r="T34" s="53"/>
      <c r="U34" s="53"/>
      <c r="V34" s="53"/>
      <c r="W34" s="53"/>
    </row>
    <row r="35" spans="1:23" s="209" customFormat="1" ht="35.25" customHeight="1" x14ac:dyDescent="0.25">
      <c r="A35" s="53"/>
      <c r="B35" s="829" t="s">
        <v>489</v>
      </c>
      <c r="C35" s="830"/>
      <c r="D35" s="831">
        <v>46044</v>
      </c>
      <c r="E35" s="831"/>
      <c r="F35" s="831"/>
      <c r="G35" s="831"/>
      <c r="H35" s="831"/>
      <c r="I35" s="831"/>
      <c r="J35" s="831"/>
      <c r="K35" s="831"/>
      <c r="L35" s="831"/>
      <c r="M35" s="831"/>
      <c r="N35" s="831"/>
      <c r="O35" s="831"/>
      <c r="P35" s="831"/>
      <c r="Q35" s="831"/>
      <c r="R35" s="831"/>
      <c r="S35" s="831"/>
      <c r="T35" s="831"/>
      <c r="U35" s="831"/>
      <c r="V35" s="834"/>
      <c r="W35" s="53"/>
    </row>
    <row r="36" spans="1:23" s="209" customFormat="1" ht="35.25" customHeight="1" thickBot="1" x14ac:dyDescent="0.3">
      <c r="A36" s="53"/>
      <c r="B36" s="827" t="s">
        <v>490</v>
      </c>
      <c r="C36" s="828"/>
      <c r="D36" s="844" t="s">
        <v>491</v>
      </c>
      <c r="E36" s="844"/>
      <c r="F36" s="844"/>
      <c r="G36" s="844"/>
      <c r="H36" s="844"/>
      <c r="I36" s="844"/>
      <c r="J36" s="844"/>
      <c r="K36" s="844"/>
      <c r="L36" s="844"/>
      <c r="M36" s="844"/>
      <c r="N36" s="844"/>
      <c r="O36" s="844"/>
      <c r="P36" s="844"/>
      <c r="Q36" s="844"/>
      <c r="R36" s="844"/>
      <c r="S36" s="844"/>
      <c r="T36" s="844"/>
      <c r="U36" s="844"/>
      <c r="V36" s="845"/>
      <c r="W36" s="53"/>
    </row>
    <row r="37" spans="1:23" s="209" customFormat="1" ht="34.5" customHeight="1" x14ac:dyDescent="0.25">
      <c r="B37" s="829" t="s">
        <v>492</v>
      </c>
      <c r="C37" s="830"/>
      <c r="D37" s="831">
        <v>46044</v>
      </c>
      <c r="E37" s="831"/>
      <c r="F37" s="831"/>
      <c r="G37" s="831"/>
      <c r="H37" s="831"/>
      <c r="I37" s="831"/>
      <c r="J37" s="831"/>
      <c r="K37" s="831"/>
      <c r="L37" s="831"/>
      <c r="M37" s="831"/>
      <c r="N37" s="831"/>
      <c r="O37" s="831"/>
      <c r="P37" s="831"/>
      <c r="Q37" s="831"/>
      <c r="R37" s="831"/>
      <c r="S37" s="831"/>
      <c r="T37" s="831"/>
      <c r="U37" s="831"/>
      <c r="V37" s="834"/>
    </row>
    <row r="38" spans="1:23" s="209" customFormat="1" ht="44.25" customHeight="1" thickBot="1" x14ac:dyDescent="0.3">
      <c r="B38" s="827" t="s">
        <v>493</v>
      </c>
      <c r="C38" s="828"/>
      <c r="D38" s="693" t="s">
        <v>494</v>
      </c>
      <c r="E38" s="693"/>
      <c r="F38" s="693"/>
      <c r="G38" s="693"/>
      <c r="H38" s="693"/>
      <c r="I38" s="693"/>
      <c r="J38" s="693"/>
      <c r="K38" s="693"/>
      <c r="L38" s="693"/>
      <c r="M38" s="693"/>
      <c r="N38" s="693"/>
      <c r="O38" s="693"/>
      <c r="P38" s="693"/>
      <c r="Q38" s="693"/>
      <c r="R38" s="693"/>
      <c r="S38" s="693"/>
      <c r="T38" s="693"/>
      <c r="U38" s="693"/>
      <c r="V38" s="694"/>
    </row>
    <row r="39" spans="1:23" s="209" customFormat="1" x14ac:dyDescent="0.25">
      <c r="D39" s="485"/>
      <c r="G39" s="484"/>
    </row>
    <row r="40" spans="1:23" s="209" customFormat="1" x14ac:dyDescent="0.25">
      <c r="D40" s="485"/>
    </row>
    <row r="41" spans="1:23" s="209" customFormat="1" x14ac:dyDescent="0.25">
      <c r="D41" s="485"/>
    </row>
    <row r="42" spans="1:23" s="209" customFormat="1" x14ac:dyDescent="0.25">
      <c r="D42" s="485"/>
    </row>
    <row r="43" spans="1:23" s="209" customFormat="1" x14ac:dyDescent="0.25">
      <c r="D43" s="485"/>
    </row>
    <row r="44" spans="1:23" s="209" customFormat="1" x14ac:dyDescent="0.25">
      <c r="D44" s="485"/>
    </row>
    <row r="45" spans="1:23" s="209" customFormat="1" x14ac:dyDescent="0.25">
      <c r="D45" s="485"/>
    </row>
    <row r="46" spans="1:23" s="209" customFormat="1" x14ac:dyDescent="0.25">
      <c r="D46" s="485"/>
    </row>
    <row r="47" spans="1:23" s="209" customFormat="1" x14ac:dyDescent="0.25">
      <c r="D47" s="485"/>
    </row>
    <row r="48" spans="1:23" s="209" customFormat="1" x14ac:dyDescent="0.25">
      <c r="D48" s="485"/>
    </row>
    <row r="49" spans="4:4" s="209" customFormat="1" x14ac:dyDescent="0.25">
      <c r="D49" s="485"/>
    </row>
    <row r="50" spans="4:4" s="209" customFormat="1" x14ac:dyDescent="0.25">
      <c r="D50" s="485"/>
    </row>
    <row r="51" spans="4:4" s="209" customFormat="1" x14ac:dyDescent="0.25">
      <c r="D51" s="485"/>
    </row>
    <row r="52" spans="4:4" s="209" customFormat="1" x14ac:dyDescent="0.25">
      <c r="D52" s="485"/>
    </row>
    <row r="53" spans="4:4" s="209" customFormat="1" x14ac:dyDescent="0.25">
      <c r="D53" s="485"/>
    </row>
    <row r="54" spans="4:4" s="209" customFormat="1" x14ac:dyDescent="0.25">
      <c r="D54" s="485"/>
    </row>
    <row r="55" spans="4:4" s="209" customFormat="1" x14ac:dyDescent="0.25">
      <c r="D55" s="485"/>
    </row>
    <row r="56" spans="4:4" s="209" customFormat="1" x14ac:dyDescent="0.25">
      <c r="D56" s="485"/>
    </row>
    <row r="57" spans="4:4" s="209" customFormat="1" x14ac:dyDescent="0.25">
      <c r="D57" s="485"/>
    </row>
    <row r="58" spans="4:4" s="209" customFormat="1" x14ac:dyDescent="0.25">
      <c r="D58" s="485"/>
    </row>
    <row r="59" spans="4:4" s="209" customFormat="1" x14ac:dyDescent="0.25">
      <c r="D59" s="485"/>
    </row>
    <row r="60" spans="4:4" s="209" customFormat="1" x14ac:dyDescent="0.25">
      <c r="D60" s="485"/>
    </row>
    <row r="61" spans="4:4" s="209" customFormat="1" x14ac:dyDescent="0.25">
      <c r="D61" s="485"/>
    </row>
    <row r="62" spans="4:4" s="209" customFormat="1" x14ac:dyDescent="0.25">
      <c r="D62" s="485"/>
    </row>
    <row r="63" spans="4:4" s="209" customFormat="1" x14ac:dyDescent="0.25">
      <c r="D63" s="485"/>
    </row>
    <row r="64" spans="4:4" s="209" customFormat="1" x14ac:dyDescent="0.25">
      <c r="D64" s="485"/>
    </row>
    <row r="65" spans="4:4" s="209" customFormat="1" x14ac:dyDescent="0.25">
      <c r="D65" s="485"/>
    </row>
    <row r="66" spans="4:4" s="209" customFormat="1" x14ac:dyDescent="0.25">
      <c r="D66" s="485"/>
    </row>
    <row r="67" spans="4:4" s="209" customFormat="1" x14ac:dyDescent="0.25">
      <c r="D67" s="485"/>
    </row>
    <row r="68" spans="4:4" s="209" customFormat="1" x14ac:dyDescent="0.25">
      <c r="D68" s="485"/>
    </row>
    <row r="69" spans="4:4" s="209" customFormat="1" x14ac:dyDescent="0.25">
      <c r="D69" s="485"/>
    </row>
    <row r="70" spans="4:4" s="209" customFormat="1" x14ac:dyDescent="0.25">
      <c r="D70" s="485"/>
    </row>
    <row r="71" spans="4:4" s="209" customFormat="1" x14ac:dyDescent="0.25">
      <c r="D71" s="485"/>
    </row>
    <row r="72" spans="4:4" s="209" customFormat="1" x14ac:dyDescent="0.25">
      <c r="D72" s="485"/>
    </row>
    <row r="73" spans="4:4" s="209" customFormat="1" x14ac:dyDescent="0.25">
      <c r="D73" s="485"/>
    </row>
    <row r="74" spans="4:4" s="209" customFormat="1" x14ac:dyDescent="0.25">
      <c r="D74" s="485"/>
    </row>
    <row r="75" spans="4:4" s="209" customFormat="1" x14ac:dyDescent="0.25">
      <c r="D75" s="485"/>
    </row>
    <row r="76" spans="4:4" s="209" customFormat="1" x14ac:dyDescent="0.25">
      <c r="D76" s="485"/>
    </row>
    <row r="77" spans="4:4" s="209" customFormat="1" x14ac:dyDescent="0.25">
      <c r="D77" s="485"/>
    </row>
    <row r="78" spans="4:4" s="209" customFormat="1" x14ac:dyDescent="0.25">
      <c r="D78" s="485"/>
    </row>
    <row r="79" spans="4:4" s="209" customFormat="1" x14ac:dyDescent="0.25">
      <c r="D79" s="485"/>
    </row>
    <row r="80" spans="4:4" s="209" customFormat="1" x14ac:dyDescent="0.25">
      <c r="D80" s="485"/>
    </row>
    <row r="81" spans="4:4" s="209" customFormat="1" x14ac:dyDescent="0.25">
      <c r="D81" s="485"/>
    </row>
    <row r="82" spans="4:4" s="209" customFormat="1" x14ac:dyDescent="0.25">
      <c r="D82" s="485"/>
    </row>
    <row r="83" spans="4:4" s="209" customFormat="1" x14ac:dyDescent="0.25">
      <c r="D83" s="485"/>
    </row>
    <row r="84" spans="4:4" s="209" customFormat="1" x14ac:dyDescent="0.25">
      <c r="D84" s="485"/>
    </row>
    <row r="85" spans="4:4" s="209" customFormat="1" x14ac:dyDescent="0.25">
      <c r="D85" s="485"/>
    </row>
    <row r="86" spans="4:4" s="209" customFormat="1" x14ac:dyDescent="0.25">
      <c r="D86" s="485"/>
    </row>
    <row r="87" spans="4:4" s="209" customFormat="1" x14ac:dyDescent="0.25">
      <c r="D87" s="485"/>
    </row>
    <row r="88" spans="4:4" s="209" customFormat="1" x14ac:dyDescent="0.25">
      <c r="D88" s="485"/>
    </row>
    <row r="89" spans="4:4" s="209" customFormat="1" x14ac:dyDescent="0.25">
      <c r="D89" s="485"/>
    </row>
    <row r="90" spans="4:4" s="209" customFormat="1" x14ac:dyDescent="0.25">
      <c r="D90" s="485"/>
    </row>
    <row r="91" spans="4:4" s="209" customFormat="1" x14ac:dyDescent="0.25">
      <c r="D91" s="485"/>
    </row>
    <row r="92" spans="4:4" s="209" customFormat="1" x14ac:dyDescent="0.25">
      <c r="D92" s="485"/>
    </row>
    <row r="93" spans="4:4" s="209" customFormat="1" x14ac:dyDescent="0.25">
      <c r="D93" s="485"/>
    </row>
    <row r="94" spans="4:4" s="209" customFormat="1" x14ac:dyDescent="0.25">
      <c r="D94" s="485"/>
    </row>
    <row r="95" spans="4:4" s="209" customFormat="1" x14ac:dyDescent="0.25">
      <c r="D95" s="485"/>
    </row>
    <row r="96" spans="4:4" s="209" customFormat="1" x14ac:dyDescent="0.25">
      <c r="D96" s="485"/>
    </row>
    <row r="97" spans="4:4" s="209" customFormat="1" x14ac:dyDescent="0.25">
      <c r="D97" s="485"/>
    </row>
    <row r="98" spans="4:4" s="209" customFormat="1" x14ac:dyDescent="0.25">
      <c r="D98" s="485"/>
    </row>
    <row r="99" spans="4:4" s="209" customFormat="1" x14ac:dyDescent="0.25">
      <c r="D99" s="485"/>
    </row>
    <row r="100" spans="4:4" s="209" customFormat="1" x14ac:dyDescent="0.25">
      <c r="D100" s="485"/>
    </row>
    <row r="101" spans="4:4" s="209" customFormat="1" x14ac:dyDescent="0.25">
      <c r="D101" s="485"/>
    </row>
    <row r="102" spans="4:4" s="209" customFormat="1" x14ac:dyDescent="0.25">
      <c r="D102" s="485"/>
    </row>
    <row r="103" spans="4:4" s="209" customFormat="1" x14ac:dyDescent="0.25">
      <c r="D103" s="485"/>
    </row>
    <row r="104" spans="4:4" s="209" customFormat="1" x14ac:dyDescent="0.25">
      <c r="D104" s="485"/>
    </row>
    <row r="105" spans="4:4" s="209" customFormat="1" x14ac:dyDescent="0.25">
      <c r="D105" s="485"/>
    </row>
    <row r="106" spans="4:4" s="209" customFormat="1" x14ac:dyDescent="0.25">
      <c r="D106" s="485"/>
    </row>
    <row r="107" spans="4:4" s="209" customFormat="1" x14ac:dyDescent="0.25">
      <c r="D107" s="485"/>
    </row>
    <row r="108" spans="4:4" s="209" customFormat="1" x14ac:dyDescent="0.25">
      <c r="D108" s="485"/>
    </row>
    <row r="109" spans="4:4" s="209" customFormat="1" x14ac:dyDescent="0.25">
      <c r="D109" s="485"/>
    </row>
    <row r="110" spans="4:4" s="209" customFormat="1" x14ac:dyDescent="0.25">
      <c r="D110" s="485"/>
    </row>
    <row r="111" spans="4:4" s="209" customFormat="1" x14ac:dyDescent="0.25">
      <c r="D111" s="485"/>
    </row>
    <row r="112" spans="4:4" s="209" customFormat="1" x14ac:dyDescent="0.25">
      <c r="D112" s="485"/>
    </row>
    <row r="113" spans="4:4" s="209" customFormat="1" x14ac:dyDescent="0.25">
      <c r="D113" s="485"/>
    </row>
    <row r="114" spans="4:4" s="209" customFormat="1" x14ac:dyDescent="0.25">
      <c r="D114" s="485"/>
    </row>
    <row r="115" spans="4:4" s="209" customFormat="1" x14ac:dyDescent="0.25">
      <c r="D115" s="485"/>
    </row>
    <row r="116" spans="4:4" s="209" customFormat="1" x14ac:dyDescent="0.25">
      <c r="D116" s="485"/>
    </row>
    <row r="117" spans="4:4" s="209" customFormat="1" x14ac:dyDescent="0.25">
      <c r="D117" s="485"/>
    </row>
    <row r="118" spans="4:4" s="209" customFormat="1" x14ac:dyDescent="0.25">
      <c r="D118" s="485"/>
    </row>
    <row r="119" spans="4:4" s="209" customFormat="1" x14ac:dyDescent="0.25">
      <c r="D119" s="485"/>
    </row>
    <row r="120" spans="4:4" s="209" customFormat="1" x14ac:dyDescent="0.25">
      <c r="D120" s="485"/>
    </row>
    <row r="121" spans="4:4" s="209" customFormat="1" x14ac:dyDescent="0.25">
      <c r="D121" s="485"/>
    </row>
    <row r="122" spans="4:4" s="209" customFormat="1" x14ac:dyDescent="0.25">
      <c r="D122" s="485"/>
    </row>
    <row r="123" spans="4:4" s="209" customFormat="1" x14ac:dyDescent="0.25">
      <c r="D123" s="485"/>
    </row>
    <row r="124" spans="4:4" s="209" customFormat="1" x14ac:dyDescent="0.25">
      <c r="D124" s="485"/>
    </row>
    <row r="125" spans="4:4" s="209" customFormat="1" x14ac:dyDescent="0.25">
      <c r="D125" s="485"/>
    </row>
    <row r="126" spans="4:4" s="209" customFormat="1" x14ac:dyDescent="0.25">
      <c r="D126" s="485"/>
    </row>
    <row r="127" spans="4:4" s="209" customFormat="1" x14ac:dyDescent="0.25">
      <c r="D127" s="485"/>
    </row>
  </sheetData>
  <mergeCells count="46">
    <mergeCell ref="E21:F21"/>
    <mergeCell ref="E22:F22"/>
    <mergeCell ref="B37:C37"/>
    <mergeCell ref="D37:V37"/>
    <mergeCell ref="B38:C38"/>
    <mergeCell ref="D38:V38"/>
    <mergeCell ref="E31:F31"/>
    <mergeCell ref="B33:V33"/>
    <mergeCell ref="B35:C35"/>
    <mergeCell ref="D35:V35"/>
    <mergeCell ref="B36:C36"/>
    <mergeCell ref="D36:V36"/>
    <mergeCell ref="B32:H32"/>
    <mergeCell ref="E30:F30"/>
    <mergeCell ref="E23:F23"/>
    <mergeCell ref="E24:F24"/>
    <mergeCell ref="E17:F17"/>
    <mergeCell ref="E18:F18"/>
    <mergeCell ref="E16:F16"/>
    <mergeCell ref="E19:F19"/>
    <mergeCell ref="E20:F20"/>
    <mergeCell ref="E26:F26"/>
    <mergeCell ref="E25:F25"/>
    <mergeCell ref="E27:F27"/>
    <mergeCell ref="E28:F28"/>
    <mergeCell ref="E29:F29"/>
    <mergeCell ref="B13:B14"/>
    <mergeCell ref="C7:Q7"/>
    <mergeCell ref="C13:C14"/>
    <mergeCell ref="D13:D14"/>
    <mergeCell ref="H8:L8"/>
    <mergeCell ref="I13:J13"/>
    <mergeCell ref="E15:F15"/>
    <mergeCell ref="G13:G14"/>
    <mergeCell ref="H13:H14"/>
    <mergeCell ref="K13:V13"/>
    <mergeCell ref="E13:F14"/>
    <mergeCell ref="R10:V10"/>
    <mergeCell ref="C1:R2"/>
    <mergeCell ref="S1:V1"/>
    <mergeCell ref="S2:V2"/>
    <mergeCell ref="B5:Q5"/>
    <mergeCell ref="B1:B4"/>
    <mergeCell ref="C3:R4"/>
    <mergeCell ref="S3:V3"/>
    <mergeCell ref="S4:V4"/>
  </mergeCells>
  <hyperlinks>
    <hyperlink ref="S5" location="'A. Portada'!A1" display="Portada" xr:uid="{00000000-0004-0000-0400-000000000000}"/>
    <hyperlink ref="H8:L8" location="'B. Marco Legal'!A1" display="Ver marco legal " xr:uid="{00000000-0004-0000-0400-000001000000}"/>
  </hyperlinks>
  <pageMargins left="0.70866141732283472" right="0.70866141732283472" top="0.74803149606299213" bottom="0.74803149606299213" header="0.31496062992125984" footer="0.31496062992125984"/>
  <pageSetup scale="41" fitToHeight="0" orientation="landscape" r:id="rId1"/>
  <headerFooter>
    <oddFooter>&amp;L&amp;G&amp;CPG01-PL01 V1&amp;RSECCIÓN C
Página &amp;P de &amp;N</oddFooter>
  </headerFooter>
  <rowBreaks count="1" manualBreakCount="1">
    <brk id="27" max="21"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33"/>
  <sheetViews>
    <sheetView view="pageBreakPreview" topLeftCell="G1" zoomScale="90" zoomScaleNormal="70" zoomScaleSheetLayoutView="90" workbookViewId="0">
      <selection activeCell="S4" sqref="S4:V4"/>
    </sheetView>
  </sheetViews>
  <sheetFormatPr baseColWidth="10" defaultColWidth="11.42578125" defaultRowHeight="15" x14ac:dyDescent="0.25"/>
  <cols>
    <col min="1" max="1" width="5.28515625" style="76" customWidth="1"/>
    <col min="2" max="2" width="20" style="76" customWidth="1"/>
    <col min="3" max="3" width="31.28515625" style="76" customWidth="1"/>
    <col min="4" max="4" width="24.28515625" style="76" customWidth="1"/>
    <col min="5" max="5" width="15.42578125" style="76" customWidth="1"/>
    <col min="6" max="6" width="12.140625" style="76" customWidth="1"/>
    <col min="7" max="7" width="27.140625" style="76" customWidth="1"/>
    <col min="8" max="8" width="28.28515625" style="76" customWidth="1"/>
    <col min="9" max="10" width="15.28515625" style="76" customWidth="1"/>
    <col min="11" max="22" width="6.28515625" style="76" customWidth="1"/>
    <col min="23" max="23" width="6.28515625" style="509" customWidth="1"/>
    <col min="24" max="45" width="11.42578125" style="509"/>
    <col min="46" max="16384" width="11.42578125" style="76"/>
  </cols>
  <sheetData>
    <row r="1" spans="1:23" s="458" customFormat="1" ht="54.75" customHeight="1" x14ac:dyDescent="0.25">
      <c r="B1" s="783" t="e" vm="2">
        <v>#VALUE!</v>
      </c>
      <c r="C1" s="786" t="s">
        <v>0</v>
      </c>
      <c r="D1" s="787"/>
      <c r="E1" s="787"/>
      <c r="F1" s="787"/>
      <c r="G1" s="787"/>
      <c r="H1" s="787"/>
      <c r="I1" s="787"/>
      <c r="J1" s="787"/>
      <c r="K1" s="787"/>
      <c r="L1" s="787"/>
      <c r="M1" s="787"/>
      <c r="N1" s="787"/>
      <c r="O1" s="787"/>
      <c r="P1" s="787"/>
      <c r="Q1" s="787"/>
      <c r="R1" s="787"/>
      <c r="S1" s="790" t="s">
        <v>552</v>
      </c>
      <c r="T1" s="791"/>
      <c r="U1" s="791"/>
      <c r="V1" s="792"/>
    </row>
    <row r="2" spans="1:23" s="458" customFormat="1" ht="54.7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1:23" s="458" customFormat="1" ht="54.75"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1:23" s="458" customFormat="1" ht="54.75"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1:23" s="509" customFormat="1" ht="35.25" customHeight="1" x14ac:dyDescent="0.3">
      <c r="B5" s="877" t="s">
        <v>151</v>
      </c>
      <c r="C5" s="877"/>
      <c r="D5" s="877"/>
      <c r="E5" s="877"/>
      <c r="F5" s="877"/>
      <c r="G5" s="877"/>
      <c r="H5" s="877"/>
      <c r="I5" s="877"/>
      <c r="J5" s="877"/>
      <c r="K5" s="877"/>
      <c r="L5" s="877"/>
      <c r="M5" s="877"/>
      <c r="N5" s="877"/>
      <c r="O5" s="877"/>
      <c r="P5" s="877"/>
      <c r="Q5" s="877"/>
      <c r="R5" s="9"/>
      <c r="S5" s="878" t="s">
        <v>22</v>
      </c>
      <c r="T5" s="878"/>
      <c r="U5" s="878"/>
      <c r="V5" s="9"/>
    </row>
    <row r="6" spans="1:23" s="509" customFormat="1" ht="6" customHeight="1" thickBot="1" x14ac:dyDescent="0.3">
      <c r="C6" s="510"/>
      <c r="D6" s="510"/>
      <c r="E6" s="510"/>
      <c r="F6" s="510"/>
      <c r="G6" s="510"/>
      <c r="H6" s="510"/>
      <c r="I6" s="510"/>
      <c r="J6" s="510"/>
      <c r="K6" s="510"/>
      <c r="L6" s="510"/>
      <c r="M6" s="510"/>
      <c r="N6" s="510"/>
      <c r="O6" s="510"/>
      <c r="P6" s="510"/>
      <c r="Q6" s="510"/>
    </row>
    <row r="7" spans="1:23" s="509" customFormat="1" ht="68.25" customHeight="1" thickBot="1" x14ac:dyDescent="0.3">
      <c r="B7" s="511" t="s">
        <v>435</v>
      </c>
      <c r="C7" s="871" t="s">
        <v>553</v>
      </c>
      <c r="D7" s="872"/>
      <c r="E7" s="872"/>
      <c r="F7" s="872"/>
      <c r="G7" s="872"/>
      <c r="H7" s="872"/>
      <c r="I7" s="872"/>
      <c r="J7" s="872"/>
      <c r="K7" s="872"/>
      <c r="L7" s="872"/>
      <c r="M7" s="872"/>
      <c r="N7" s="872"/>
      <c r="O7" s="872"/>
      <c r="P7" s="872"/>
      <c r="Q7" s="873"/>
      <c r="R7" s="874"/>
      <c r="S7" s="874"/>
      <c r="T7" s="874"/>
      <c r="U7" s="874"/>
      <c r="V7" s="874"/>
    </row>
    <row r="8" spans="1:23" s="509" customFormat="1" ht="27.75" customHeight="1" x14ac:dyDescent="0.25">
      <c r="E8" s="875"/>
      <c r="F8" s="875"/>
      <c r="G8" s="875"/>
      <c r="H8" s="875"/>
      <c r="I8" s="512"/>
      <c r="J8" s="512"/>
      <c r="K8" s="513"/>
      <c r="L8" s="806" t="s">
        <v>437</v>
      </c>
      <c r="M8" s="806"/>
      <c r="N8" s="806"/>
      <c r="O8" s="513"/>
      <c r="P8" s="513"/>
      <c r="Q8" s="513"/>
      <c r="R8" s="874"/>
      <c r="S8" s="874"/>
      <c r="T8" s="874"/>
      <c r="U8" s="874"/>
      <c r="V8" s="874"/>
    </row>
    <row r="9" spans="1:23" s="509" customFormat="1" ht="6.75" customHeight="1" x14ac:dyDescent="0.25"/>
    <row r="10" spans="1:23" s="509" customFormat="1" ht="27.75" customHeight="1" x14ac:dyDescent="0.25">
      <c r="R10" s="876" t="s">
        <v>554</v>
      </c>
      <c r="S10" s="876"/>
      <c r="T10" s="876"/>
      <c r="U10" s="876"/>
      <c r="V10" s="876"/>
    </row>
    <row r="11" spans="1:23" s="509" customFormat="1" ht="24.75" customHeight="1" x14ac:dyDescent="0.25">
      <c r="E11" s="10" t="s">
        <v>555</v>
      </c>
      <c r="F11" s="10"/>
      <c r="G11" s="10"/>
      <c r="H11" s="10"/>
      <c r="I11" s="10"/>
      <c r="J11" s="10"/>
      <c r="K11" s="10"/>
      <c r="L11" s="10"/>
      <c r="M11" s="10"/>
      <c r="N11" s="10"/>
      <c r="O11" s="10"/>
      <c r="P11" s="10"/>
      <c r="Q11" s="10"/>
      <c r="R11" s="10"/>
      <c r="S11" s="10"/>
      <c r="T11" s="10"/>
      <c r="U11" s="10"/>
      <c r="V11" s="10"/>
    </row>
    <row r="12" spans="1:23" s="509" customFormat="1" ht="15.75" thickBot="1" x14ac:dyDescent="0.3">
      <c r="E12" s="514"/>
      <c r="F12" s="514"/>
    </row>
    <row r="13" spans="1:23" x14ac:dyDescent="0.25">
      <c r="A13" s="514"/>
      <c r="B13" s="879" t="s">
        <v>440</v>
      </c>
      <c r="C13" s="881" t="s">
        <v>441</v>
      </c>
      <c r="D13" s="881" t="s">
        <v>442</v>
      </c>
      <c r="E13" s="881" t="s">
        <v>443</v>
      </c>
      <c r="F13" s="881"/>
      <c r="G13" s="881" t="s">
        <v>444</v>
      </c>
      <c r="H13" s="881" t="s">
        <v>556</v>
      </c>
      <c r="I13" s="810" t="s">
        <v>446</v>
      </c>
      <c r="J13" s="811"/>
      <c r="K13" s="881" t="s">
        <v>447</v>
      </c>
      <c r="L13" s="881"/>
      <c r="M13" s="881"/>
      <c r="N13" s="881"/>
      <c r="O13" s="881"/>
      <c r="P13" s="881"/>
      <c r="Q13" s="881"/>
      <c r="R13" s="881"/>
      <c r="S13" s="881"/>
      <c r="T13" s="881"/>
      <c r="U13" s="881"/>
      <c r="V13" s="883"/>
    </row>
    <row r="14" spans="1:23" x14ac:dyDescent="0.25">
      <c r="A14" s="514"/>
      <c r="B14" s="880"/>
      <c r="C14" s="882"/>
      <c r="D14" s="882"/>
      <c r="E14" s="882"/>
      <c r="F14" s="882"/>
      <c r="G14" s="882"/>
      <c r="H14" s="882"/>
      <c r="I14" s="14" t="s">
        <v>448</v>
      </c>
      <c r="J14" s="14" t="s">
        <v>449</v>
      </c>
      <c r="K14" s="13" t="s">
        <v>450</v>
      </c>
      <c r="L14" s="13" t="s">
        <v>451</v>
      </c>
      <c r="M14" s="13" t="s">
        <v>452</v>
      </c>
      <c r="N14" s="13" t="s">
        <v>453</v>
      </c>
      <c r="O14" s="13" t="s">
        <v>454</v>
      </c>
      <c r="P14" s="13" t="s">
        <v>455</v>
      </c>
      <c r="Q14" s="13" t="s">
        <v>456</v>
      </c>
      <c r="R14" s="13" t="s">
        <v>457</v>
      </c>
      <c r="S14" s="13" t="s">
        <v>458</v>
      </c>
      <c r="T14" s="13" t="s">
        <v>459</v>
      </c>
      <c r="U14" s="13" t="s">
        <v>460</v>
      </c>
      <c r="V14" s="17" t="s">
        <v>461</v>
      </c>
      <c r="W14" s="488"/>
    </row>
    <row r="15" spans="1:23" ht="53.25" customHeight="1" x14ac:dyDescent="0.25">
      <c r="A15" s="514"/>
      <c r="B15" s="8" t="s">
        <v>462</v>
      </c>
      <c r="C15" s="11" t="s">
        <v>463</v>
      </c>
      <c r="D15" s="11" t="s">
        <v>557</v>
      </c>
      <c r="E15" s="868" t="s">
        <v>558</v>
      </c>
      <c r="F15" s="868"/>
      <c r="G15" s="18" t="s">
        <v>559</v>
      </c>
      <c r="H15" s="8" t="s">
        <v>467</v>
      </c>
      <c r="I15" s="100">
        <v>5.2600000000000001E-2</v>
      </c>
      <c r="J15" s="100">
        <v>2.63E-2</v>
      </c>
      <c r="K15" s="489"/>
      <c r="L15" s="489"/>
      <c r="M15" s="489"/>
      <c r="N15" s="489"/>
      <c r="O15" s="489"/>
      <c r="P15" s="100">
        <v>2.63E-2</v>
      </c>
      <c r="Q15" s="380"/>
      <c r="R15" s="380"/>
      <c r="S15" s="380"/>
      <c r="T15" s="100">
        <v>2.63E-2</v>
      </c>
      <c r="U15" s="380"/>
      <c r="V15" s="12"/>
      <c r="W15" s="209"/>
    </row>
    <row r="16" spans="1:23" ht="53.25" customHeight="1" x14ac:dyDescent="0.25">
      <c r="A16" s="514"/>
      <c r="B16" s="8" t="s">
        <v>462</v>
      </c>
      <c r="C16" s="11" t="s">
        <v>463</v>
      </c>
      <c r="D16" s="11" t="s">
        <v>557</v>
      </c>
      <c r="E16" s="868" t="s">
        <v>560</v>
      </c>
      <c r="F16" s="868"/>
      <c r="G16" s="18" t="s">
        <v>561</v>
      </c>
      <c r="H16" s="8" t="s">
        <v>467</v>
      </c>
      <c r="I16" s="100">
        <v>5.2600000000000001E-2</v>
      </c>
      <c r="J16" s="100">
        <v>5.2600000000000001E-2</v>
      </c>
      <c r="K16" s="489"/>
      <c r="L16" s="489"/>
      <c r="M16" s="489"/>
      <c r="N16" s="100">
        <v>5.2600000000000001E-2</v>
      </c>
      <c r="O16" s="489"/>
      <c r="P16" s="380"/>
      <c r="Q16" s="380"/>
      <c r="R16" s="380"/>
      <c r="S16" s="380"/>
      <c r="T16" s="380"/>
      <c r="U16" s="380"/>
      <c r="V16" s="12"/>
      <c r="W16" s="209"/>
    </row>
    <row r="17" spans="1:23" ht="53.25" customHeight="1" x14ac:dyDescent="0.25">
      <c r="A17" s="514"/>
      <c r="B17" s="8" t="s">
        <v>462</v>
      </c>
      <c r="C17" s="11" t="s">
        <v>463</v>
      </c>
      <c r="D17" s="11" t="s">
        <v>557</v>
      </c>
      <c r="E17" s="868" t="s">
        <v>562</v>
      </c>
      <c r="F17" s="868"/>
      <c r="G17" s="18" t="s">
        <v>561</v>
      </c>
      <c r="H17" s="8" t="s">
        <v>467</v>
      </c>
      <c r="I17" s="100">
        <v>5.2600000000000001E-2</v>
      </c>
      <c r="J17" s="100">
        <v>5.2600000000000001E-2</v>
      </c>
      <c r="K17" s="380"/>
      <c r="L17" s="380"/>
      <c r="M17" s="380"/>
      <c r="N17" s="380"/>
      <c r="O17" s="380"/>
      <c r="P17" s="380"/>
      <c r="Q17" s="380"/>
      <c r="R17" s="380"/>
      <c r="S17" s="380"/>
      <c r="T17" s="100">
        <v>5.2600000000000001E-2</v>
      </c>
      <c r="U17" s="380"/>
      <c r="V17" s="380"/>
    </row>
    <row r="18" spans="1:23" ht="53.25" customHeight="1" x14ac:dyDescent="0.25">
      <c r="A18" s="514"/>
      <c r="B18" s="8" t="s">
        <v>462</v>
      </c>
      <c r="C18" s="11" t="s">
        <v>463</v>
      </c>
      <c r="D18" s="11" t="s">
        <v>557</v>
      </c>
      <c r="E18" s="859" t="s">
        <v>563</v>
      </c>
      <c r="F18" s="859"/>
      <c r="G18" s="18" t="s">
        <v>561</v>
      </c>
      <c r="H18" s="8" t="s">
        <v>467</v>
      </c>
      <c r="I18" s="100">
        <v>5.2600000000000001E-2</v>
      </c>
      <c r="J18" s="100">
        <v>5.2600000000000001E-2</v>
      </c>
      <c r="K18" s="380"/>
      <c r="L18" s="380"/>
      <c r="M18" s="380"/>
      <c r="N18" s="380"/>
      <c r="O18" s="380"/>
      <c r="P18" s="380"/>
      <c r="Q18" s="380"/>
      <c r="R18" s="380"/>
      <c r="S18" s="380"/>
      <c r="T18" s="380"/>
      <c r="U18" s="100">
        <v>5.2600000000000001E-2</v>
      </c>
      <c r="V18" s="380"/>
    </row>
    <row r="19" spans="1:23" ht="53.25" customHeight="1" x14ac:dyDescent="0.25">
      <c r="A19" s="514"/>
      <c r="B19" s="8" t="s">
        <v>462</v>
      </c>
      <c r="C19" s="11" t="s">
        <v>463</v>
      </c>
      <c r="D19" s="11" t="s">
        <v>557</v>
      </c>
      <c r="E19" s="859" t="s">
        <v>564</v>
      </c>
      <c r="F19" s="859"/>
      <c r="G19" s="18" t="s">
        <v>565</v>
      </c>
      <c r="H19" s="8" t="s">
        <v>467</v>
      </c>
      <c r="I19" s="100">
        <v>5.2600000000000001E-2</v>
      </c>
      <c r="J19" s="100">
        <f>I19/4</f>
        <v>1.315E-2</v>
      </c>
      <c r="K19" s="380"/>
      <c r="L19" s="380"/>
      <c r="M19" s="100">
        <v>1.315E-2</v>
      </c>
      <c r="N19" s="380"/>
      <c r="O19" s="380"/>
      <c r="P19" s="100">
        <v>1.315E-2</v>
      </c>
      <c r="Q19" s="380"/>
      <c r="R19" s="380"/>
      <c r="S19" s="100">
        <v>1.315E-2</v>
      </c>
      <c r="T19" s="380"/>
      <c r="U19" s="380"/>
      <c r="V19" s="100">
        <v>1.315E-2</v>
      </c>
      <c r="W19" s="501"/>
    </row>
    <row r="20" spans="1:23" ht="53.25" customHeight="1" x14ac:dyDescent="0.25">
      <c r="A20" s="514"/>
      <c r="B20" s="8" t="s">
        <v>462</v>
      </c>
      <c r="C20" s="11" t="s">
        <v>463</v>
      </c>
      <c r="D20" s="11" t="s">
        <v>557</v>
      </c>
      <c r="E20" s="859" t="s">
        <v>566</v>
      </c>
      <c r="F20" s="859"/>
      <c r="G20" s="18" t="s">
        <v>567</v>
      </c>
      <c r="H20" s="8" t="s">
        <v>467</v>
      </c>
      <c r="I20" s="100">
        <v>5.2600000000000001E-2</v>
      </c>
      <c r="J20" s="100">
        <v>1.7500000000000002E-2</v>
      </c>
      <c r="K20" s="380"/>
      <c r="L20" s="380"/>
      <c r="M20" s="100">
        <v>1.7500000000000002E-2</v>
      </c>
      <c r="N20" s="380"/>
      <c r="O20" s="515"/>
      <c r="P20" s="100">
        <v>1.7500000000000002E-2</v>
      </c>
      <c r="Q20" s="515"/>
      <c r="R20" s="380"/>
      <c r="S20" s="100">
        <v>1.7500000000000002E-2</v>
      </c>
      <c r="T20" s="380"/>
      <c r="U20" s="380"/>
      <c r="V20" s="380"/>
      <c r="W20" s="516"/>
    </row>
    <row r="21" spans="1:23" ht="53.25" customHeight="1" x14ac:dyDescent="0.25">
      <c r="A21" s="514"/>
      <c r="B21" s="8" t="s">
        <v>462</v>
      </c>
      <c r="C21" s="11" t="s">
        <v>463</v>
      </c>
      <c r="D21" s="11" t="s">
        <v>557</v>
      </c>
      <c r="E21" s="859" t="s">
        <v>568</v>
      </c>
      <c r="F21" s="859"/>
      <c r="G21" s="18" t="s">
        <v>569</v>
      </c>
      <c r="H21" s="8" t="s">
        <v>467</v>
      </c>
      <c r="I21" s="100">
        <v>5.2600000000000001E-2</v>
      </c>
      <c r="J21" s="100">
        <v>2.63E-2</v>
      </c>
      <c r="K21" s="380"/>
      <c r="L21" s="380"/>
      <c r="M21" s="380"/>
      <c r="N21" s="380"/>
      <c r="O21" s="100">
        <v>2.63E-2</v>
      </c>
      <c r="P21" s="515"/>
      <c r="Q21" s="515"/>
      <c r="R21" s="380"/>
      <c r="S21" s="380"/>
      <c r="T21" s="380"/>
      <c r="U21" s="100">
        <v>2.63E-2</v>
      </c>
      <c r="V21" s="380"/>
      <c r="W21" s="516"/>
    </row>
    <row r="22" spans="1:23" ht="53.25" customHeight="1" x14ac:dyDescent="0.25">
      <c r="A22" s="514"/>
      <c r="B22" s="8" t="s">
        <v>462</v>
      </c>
      <c r="C22" s="11" t="s">
        <v>463</v>
      </c>
      <c r="D22" s="11" t="s">
        <v>557</v>
      </c>
      <c r="E22" s="859" t="s">
        <v>570</v>
      </c>
      <c r="F22" s="859"/>
      <c r="G22" s="18" t="s">
        <v>571</v>
      </c>
      <c r="H22" s="8" t="s">
        <v>467</v>
      </c>
      <c r="I22" s="100">
        <v>5.2600000000000001E-2</v>
      </c>
      <c r="J22" s="100">
        <v>1.315E-2</v>
      </c>
      <c r="K22" s="380"/>
      <c r="L22" s="100">
        <v>1.315E-2</v>
      </c>
      <c r="M22" s="515"/>
      <c r="N22" s="380"/>
      <c r="O22" s="100">
        <v>1.315E-2</v>
      </c>
      <c r="P22" s="380"/>
      <c r="Q22" s="380"/>
      <c r="R22" s="100">
        <v>1.315E-2</v>
      </c>
      <c r="S22" s="380"/>
      <c r="T22" s="380"/>
      <c r="U22" s="100">
        <v>1.315E-2</v>
      </c>
      <c r="V22" s="380"/>
    </row>
    <row r="23" spans="1:23" ht="53.25" customHeight="1" x14ac:dyDescent="0.25">
      <c r="A23" s="514"/>
      <c r="B23" s="8" t="s">
        <v>462</v>
      </c>
      <c r="C23" s="11" t="s">
        <v>463</v>
      </c>
      <c r="D23" s="11" t="s">
        <v>557</v>
      </c>
      <c r="E23" s="859" t="s">
        <v>572</v>
      </c>
      <c r="F23" s="859"/>
      <c r="G23" s="18" t="s">
        <v>561</v>
      </c>
      <c r="H23" s="8" t="s">
        <v>467</v>
      </c>
      <c r="I23" s="100">
        <v>5.2600000000000001E-2</v>
      </c>
      <c r="J23" s="100">
        <v>5.2600000000000001E-2</v>
      </c>
      <c r="K23" s="380"/>
      <c r="L23" s="380"/>
      <c r="M23" s="380"/>
      <c r="N23" s="380"/>
      <c r="O23" s="380"/>
      <c r="P23" s="380"/>
      <c r="Q23" s="380"/>
      <c r="R23" s="380"/>
      <c r="S23" s="380"/>
      <c r="T23" s="100">
        <v>5.2600000000000001E-2</v>
      </c>
      <c r="U23" s="380"/>
      <c r="V23" s="380"/>
      <c r="W23" s="209"/>
    </row>
    <row r="24" spans="1:23" ht="53.25" customHeight="1" x14ac:dyDescent="0.25">
      <c r="A24" s="514"/>
      <c r="B24" s="8" t="s">
        <v>462</v>
      </c>
      <c r="C24" s="11" t="s">
        <v>463</v>
      </c>
      <c r="D24" s="11" t="s">
        <v>557</v>
      </c>
      <c r="E24" s="859" t="s">
        <v>573</v>
      </c>
      <c r="F24" s="859"/>
      <c r="G24" s="18" t="s">
        <v>561</v>
      </c>
      <c r="H24" s="8" t="s">
        <v>467</v>
      </c>
      <c r="I24" s="100">
        <v>5.2600000000000001E-2</v>
      </c>
      <c r="J24" s="100">
        <v>5.2600000000000001E-2</v>
      </c>
      <c r="K24" s="380"/>
      <c r="L24" s="380"/>
      <c r="M24" s="380"/>
      <c r="N24" s="380"/>
      <c r="O24" s="380"/>
      <c r="P24" s="380"/>
      <c r="Q24" s="380"/>
      <c r="R24" s="380"/>
      <c r="S24" s="380"/>
      <c r="T24" s="380"/>
      <c r="U24" s="100">
        <v>5.2600000000000001E-2</v>
      </c>
      <c r="V24" s="380"/>
    </row>
    <row r="25" spans="1:23" ht="53.25" customHeight="1" x14ac:dyDescent="0.25">
      <c r="A25" s="514"/>
      <c r="B25" s="8" t="s">
        <v>462</v>
      </c>
      <c r="C25" s="11" t="s">
        <v>463</v>
      </c>
      <c r="D25" s="11" t="s">
        <v>557</v>
      </c>
      <c r="E25" s="863" t="s">
        <v>574</v>
      </c>
      <c r="F25" s="864"/>
      <c r="G25" s="18" t="s">
        <v>569</v>
      </c>
      <c r="H25" s="8" t="s">
        <v>467</v>
      </c>
      <c r="I25" s="100">
        <v>5.2600000000000001E-2</v>
      </c>
      <c r="J25" s="100">
        <v>2.63E-2</v>
      </c>
      <c r="K25" s="380"/>
      <c r="L25" s="380"/>
      <c r="M25" s="380"/>
      <c r="N25" s="380"/>
      <c r="O25" s="380"/>
      <c r="P25" s="100">
        <v>2.63E-2</v>
      </c>
      <c r="Q25" s="380"/>
      <c r="R25" s="380"/>
      <c r="S25" s="380"/>
      <c r="T25" s="100">
        <v>2.63E-2</v>
      </c>
      <c r="U25" s="380"/>
      <c r="V25" s="380"/>
    </row>
    <row r="26" spans="1:23" ht="73.349999999999994" customHeight="1" x14ac:dyDescent="0.25">
      <c r="A26" s="514"/>
      <c r="B26" s="8" t="s">
        <v>462</v>
      </c>
      <c r="C26" s="11" t="s">
        <v>463</v>
      </c>
      <c r="D26" s="11" t="s">
        <v>557</v>
      </c>
      <c r="E26" s="863" t="s">
        <v>575</v>
      </c>
      <c r="F26" s="864"/>
      <c r="G26" s="18" t="s">
        <v>569</v>
      </c>
      <c r="H26" s="8" t="s">
        <v>467</v>
      </c>
      <c r="I26" s="100">
        <v>5.2600000000000001E-2</v>
      </c>
      <c r="J26" s="100">
        <f>I26/2</f>
        <v>2.63E-2</v>
      </c>
      <c r="K26" s="380"/>
      <c r="L26" s="380"/>
      <c r="M26" s="380"/>
      <c r="N26" s="100">
        <v>2.63E-2</v>
      </c>
      <c r="O26" s="380"/>
      <c r="P26" s="380"/>
      <c r="Q26" s="380"/>
      <c r="R26" s="380"/>
      <c r="S26" s="100">
        <v>2.63E-2</v>
      </c>
      <c r="T26" s="380"/>
      <c r="U26" s="380"/>
      <c r="V26" s="380"/>
    </row>
    <row r="27" spans="1:23" ht="92.1" customHeight="1" x14ac:dyDescent="0.25">
      <c r="A27" s="514"/>
      <c r="B27" s="8" t="s">
        <v>462</v>
      </c>
      <c r="C27" s="11" t="s">
        <v>463</v>
      </c>
      <c r="D27" s="11" t="s">
        <v>557</v>
      </c>
      <c r="E27" s="884" t="s">
        <v>576</v>
      </c>
      <c r="F27" s="885"/>
      <c r="G27" s="18" t="s">
        <v>577</v>
      </c>
      <c r="H27" s="8" t="s">
        <v>467</v>
      </c>
      <c r="I27" s="100">
        <v>5.2600000000000001E-2</v>
      </c>
      <c r="J27" s="100">
        <v>8.7666666666666674E-3</v>
      </c>
      <c r="K27" s="380"/>
      <c r="L27" s="100">
        <v>8.7666666666666674E-3</v>
      </c>
      <c r="M27" s="380"/>
      <c r="N27" s="100">
        <v>8.7666666666666674E-3</v>
      </c>
      <c r="O27" s="380"/>
      <c r="P27" s="100">
        <v>8.7666666666666674E-3</v>
      </c>
      <c r="Q27" s="380"/>
      <c r="R27" s="100">
        <v>8.7666666666666674E-3</v>
      </c>
      <c r="S27" s="380"/>
      <c r="T27" s="100">
        <v>8.7666666666666674E-3</v>
      </c>
      <c r="U27" s="380"/>
      <c r="V27" s="100">
        <v>8.7666666666666674E-3</v>
      </c>
      <c r="W27" s="209"/>
    </row>
    <row r="28" spans="1:23" ht="53.25" customHeight="1" x14ac:dyDescent="0.25">
      <c r="A28" s="514"/>
      <c r="B28" s="8" t="s">
        <v>462</v>
      </c>
      <c r="C28" s="19" t="s">
        <v>463</v>
      </c>
      <c r="D28" s="11" t="s">
        <v>557</v>
      </c>
      <c r="E28" s="860" t="s">
        <v>578</v>
      </c>
      <c r="F28" s="860"/>
      <c r="G28" s="11" t="s">
        <v>579</v>
      </c>
      <c r="H28" s="8" t="s">
        <v>467</v>
      </c>
      <c r="I28" s="100">
        <v>5.2600000000000001E-2</v>
      </c>
      <c r="J28" s="100">
        <v>2.63E-2</v>
      </c>
      <c r="K28" s="380"/>
      <c r="L28" s="380"/>
      <c r="M28" s="100"/>
      <c r="N28" s="380"/>
      <c r="O28" s="380"/>
      <c r="P28" s="100">
        <v>2.63E-2</v>
      </c>
      <c r="Q28" s="380"/>
      <c r="R28" s="380"/>
      <c r="S28" s="100"/>
      <c r="T28" s="380"/>
      <c r="U28" s="380"/>
      <c r="V28" s="100">
        <v>2.63E-2</v>
      </c>
    </row>
    <row r="29" spans="1:23" ht="72" customHeight="1" x14ac:dyDescent="0.25">
      <c r="A29" s="514"/>
      <c r="B29" s="30" t="s">
        <v>462</v>
      </c>
      <c r="C29" s="31" t="s">
        <v>463</v>
      </c>
      <c r="D29" s="32" t="s">
        <v>557</v>
      </c>
      <c r="E29" s="861" t="s">
        <v>580</v>
      </c>
      <c r="F29" s="862"/>
      <c r="G29" s="18" t="s">
        <v>569</v>
      </c>
      <c r="H29" s="30" t="s">
        <v>467</v>
      </c>
      <c r="I29" s="100">
        <v>5.2600000000000001E-2</v>
      </c>
      <c r="J29" s="100">
        <f>I29/2</f>
        <v>2.63E-2</v>
      </c>
      <c r="K29" s="399"/>
      <c r="L29" s="399"/>
      <c r="M29" s="100">
        <v>2.63E-2</v>
      </c>
      <c r="N29" s="399"/>
      <c r="O29" s="399"/>
      <c r="P29" s="399"/>
      <c r="Q29" s="399"/>
      <c r="R29" s="399"/>
      <c r="S29" s="100">
        <v>2.63E-2</v>
      </c>
      <c r="T29" s="399"/>
      <c r="U29" s="399"/>
      <c r="V29" s="399"/>
    </row>
    <row r="30" spans="1:23" ht="72" customHeight="1" x14ac:dyDescent="0.25">
      <c r="A30" s="514"/>
      <c r="B30" s="8" t="s">
        <v>462</v>
      </c>
      <c r="C30" s="11" t="s">
        <v>463</v>
      </c>
      <c r="D30" s="11" t="s">
        <v>557</v>
      </c>
      <c r="E30" s="859" t="s">
        <v>581</v>
      </c>
      <c r="F30" s="859"/>
      <c r="G30" s="18" t="s">
        <v>561</v>
      </c>
      <c r="H30" s="8" t="s">
        <v>467</v>
      </c>
      <c r="I30" s="100">
        <v>5.2600000000000001E-2</v>
      </c>
      <c r="J30" s="100">
        <v>5.2600000000000001E-2</v>
      </c>
      <c r="K30" s="380"/>
      <c r="L30" s="380"/>
      <c r="M30" s="380"/>
      <c r="N30" s="380"/>
      <c r="O30" s="380"/>
      <c r="P30" s="380"/>
      <c r="Q30" s="380"/>
      <c r="R30" s="380"/>
      <c r="S30" s="380"/>
      <c r="T30" s="380"/>
      <c r="U30" s="380"/>
      <c r="V30" s="100">
        <v>5.2600000000000001E-2</v>
      </c>
    </row>
    <row r="31" spans="1:23" ht="111" customHeight="1" x14ac:dyDescent="0.25">
      <c r="A31" s="514"/>
      <c r="B31" s="33" t="s">
        <v>462</v>
      </c>
      <c r="C31" s="34" t="s">
        <v>463</v>
      </c>
      <c r="D31" s="34" t="s">
        <v>557</v>
      </c>
      <c r="E31" s="866" t="s">
        <v>582</v>
      </c>
      <c r="F31" s="867"/>
      <c r="G31" s="34" t="s">
        <v>583</v>
      </c>
      <c r="H31" s="33" t="s">
        <v>467</v>
      </c>
      <c r="I31" s="100">
        <v>5.2600000000000001E-2</v>
      </c>
      <c r="J31" s="100">
        <v>5.2600000000000001E-2</v>
      </c>
      <c r="K31" s="517"/>
      <c r="L31" s="517"/>
      <c r="M31" s="517"/>
      <c r="N31" s="517"/>
      <c r="O31" s="517"/>
      <c r="P31" s="517"/>
      <c r="Q31" s="517"/>
      <c r="R31" s="517"/>
      <c r="S31" s="517"/>
      <c r="T31" s="517"/>
      <c r="U31" s="100">
        <v>5.2600000000000001E-2</v>
      </c>
      <c r="V31" s="517"/>
    </row>
    <row r="32" spans="1:23" ht="80.849999999999994" customHeight="1" x14ac:dyDescent="0.25">
      <c r="A32" s="514"/>
      <c r="B32" s="8" t="s">
        <v>462</v>
      </c>
      <c r="C32" s="11" t="s">
        <v>463</v>
      </c>
      <c r="D32" s="11" t="s">
        <v>557</v>
      </c>
      <c r="E32" s="869" t="s">
        <v>584</v>
      </c>
      <c r="F32" s="870"/>
      <c r="G32" s="34" t="s">
        <v>583</v>
      </c>
      <c r="H32" s="8" t="s">
        <v>467</v>
      </c>
      <c r="I32" s="100">
        <v>5.2600000000000001E-2</v>
      </c>
      <c r="J32" s="100">
        <v>5.2600000000000001E-2</v>
      </c>
      <c r="K32" s="380"/>
      <c r="L32" s="380"/>
      <c r="M32" s="380"/>
      <c r="N32" s="380"/>
      <c r="O32" s="380"/>
      <c r="P32" s="380"/>
      <c r="Q32" s="380"/>
      <c r="R32" s="380"/>
      <c r="S32" s="380"/>
      <c r="T32" s="380"/>
      <c r="U32" s="100">
        <v>5.2600000000000001E-2</v>
      </c>
      <c r="V32" s="380"/>
    </row>
    <row r="33" spans="1:23" ht="80.849999999999994" customHeight="1" x14ac:dyDescent="0.25">
      <c r="A33" s="514"/>
      <c r="B33" s="8" t="s">
        <v>462</v>
      </c>
      <c r="C33" s="11" t="s">
        <v>463</v>
      </c>
      <c r="D33" s="11" t="s">
        <v>557</v>
      </c>
      <c r="E33" s="869" t="s">
        <v>585</v>
      </c>
      <c r="F33" s="870"/>
      <c r="G33" s="18" t="s">
        <v>561</v>
      </c>
      <c r="H33" s="8" t="s">
        <v>467</v>
      </c>
      <c r="I33" s="100">
        <v>5.2600000000000001E-2</v>
      </c>
      <c r="J33" s="100">
        <v>5.2600000000000001E-2</v>
      </c>
      <c r="K33" s="380"/>
      <c r="L33" s="380"/>
      <c r="M33" s="380"/>
      <c r="N33" s="100">
        <v>5.2600000000000001E-2</v>
      </c>
      <c r="O33" s="380"/>
      <c r="P33" s="380"/>
      <c r="Q33" s="380"/>
      <c r="R33" s="380"/>
      <c r="S33" s="380"/>
      <c r="T33" s="380"/>
      <c r="U33" s="380"/>
      <c r="V33" s="380"/>
    </row>
    <row r="34" spans="1:23" s="209" customFormat="1" x14ac:dyDescent="0.25">
      <c r="A34" s="53"/>
      <c r="B34" s="846" t="s">
        <v>487</v>
      </c>
      <c r="C34" s="865"/>
      <c r="D34" s="865"/>
      <c r="E34" s="865"/>
      <c r="F34" s="865"/>
      <c r="G34" s="865"/>
      <c r="H34" s="865"/>
      <c r="I34" s="246">
        <f>SUM(I15:I33)</f>
        <v>0.99939999999999973</v>
      </c>
      <c r="J34" s="53"/>
      <c r="K34" s="53">
        <f>SUM(K15:K33)</f>
        <v>0</v>
      </c>
      <c r="L34" s="53">
        <f t="shared" ref="L34:V34" si="0">SUM(L15:L33)</f>
        <v>2.1916666666666668E-2</v>
      </c>
      <c r="M34" s="53">
        <f t="shared" si="0"/>
        <v>5.6950000000000001E-2</v>
      </c>
      <c r="N34" s="53">
        <f t="shared" si="0"/>
        <v>0.14026666666666668</v>
      </c>
      <c r="O34" s="53">
        <f t="shared" si="0"/>
        <v>3.9449999999999999E-2</v>
      </c>
      <c r="P34" s="53">
        <f t="shared" si="0"/>
        <v>0.11831666666666668</v>
      </c>
      <c r="Q34" s="53">
        <f t="shared" si="0"/>
        <v>0</v>
      </c>
      <c r="R34" s="53">
        <f t="shared" si="0"/>
        <v>2.1916666666666668E-2</v>
      </c>
      <c r="S34" s="53">
        <f t="shared" si="0"/>
        <v>8.3250000000000005E-2</v>
      </c>
      <c r="T34" s="53">
        <f t="shared" si="0"/>
        <v>0.16656666666666667</v>
      </c>
      <c r="U34" s="53">
        <f t="shared" si="0"/>
        <v>0.24985000000000002</v>
      </c>
      <c r="V34" s="53">
        <f t="shared" si="0"/>
        <v>0.10081666666666667</v>
      </c>
      <c r="W34" s="53"/>
    </row>
    <row r="35" spans="1:23" s="209" customFormat="1" x14ac:dyDescent="0.25">
      <c r="A35" s="53"/>
      <c r="B35" s="820" t="s">
        <v>488</v>
      </c>
      <c r="C35" s="820"/>
      <c r="D35" s="820"/>
      <c r="E35" s="820"/>
      <c r="F35" s="820"/>
      <c r="G35" s="820"/>
      <c r="H35" s="820"/>
      <c r="I35" s="820"/>
      <c r="J35" s="820"/>
      <c r="K35" s="820"/>
      <c r="L35" s="820"/>
      <c r="M35" s="820"/>
      <c r="N35" s="820"/>
      <c r="O35" s="820"/>
      <c r="P35" s="820"/>
      <c r="Q35" s="820"/>
      <c r="R35" s="820"/>
      <c r="S35" s="820"/>
      <c r="T35" s="820"/>
      <c r="U35" s="820"/>
      <c r="V35" s="820"/>
      <c r="W35" s="53"/>
    </row>
    <row r="36" spans="1:23" s="209" customFormat="1" ht="15.75" thickBot="1" x14ac:dyDescent="0.3">
      <c r="A36" s="53"/>
      <c r="B36" s="53"/>
      <c r="C36" s="53"/>
      <c r="D36" s="53"/>
      <c r="E36" s="53"/>
      <c r="F36" s="53"/>
      <c r="G36" s="53"/>
      <c r="H36" s="53"/>
      <c r="I36" s="53"/>
      <c r="J36" s="53"/>
      <c r="K36" s="53"/>
      <c r="L36" s="53"/>
      <c r="M36" s="53"/>
      <c r="N36" s="53"/>
      <c r="O36" s="53"/>
      <c r="P36" s="53"/>
      <c r="Q36" s="53"/>
      <c r="R36" s="53"/>
      <c r="S36" s="53"/>
      <c r="T36" s="53"/>
      <c r="U36" s="53"/>
      <c r="V36" s="53"/>
      <c r="W36" s="53"/>
    </row>
    <row r="37" spans="1:23" s="209" customFormat="1" ht="35.25" customHeight="1" x14ac:dyDescent="0.25">
      <c r="A37" s="53"/>
      <c r="B37" s="829" t="s">
        <v>489</v>
      </c>
      <c r="C37" s="830"/>
      <c r="D37" s="831">
        <v>46044</v>
      </c>
      <c r="E37" s="831"/>
      <c r="F37" s="831"/>
      <c r="G37" s="831"/>
      <c r="H37" s="831"/>
      <c r="I37" s="831"/>
      <c r="J37" s="831"/>
      <c r="K37" s="831"/>
      <c r="L37" s="831"/>
      <c r="M37" s="831"/>
      <c r="N37" s="831"/>
      <c r="O37" s="831"/>
      <c r="P37" s="831"/>
      <c r="Q37" s="831"/>
      <c r="R37" s="831"/>
      <c r="S37" s="831"/>
      <c r="T37" s="831"/>
      <c r="U37" s="831"/>
      <c r="V37" s="834"/>
      <c r="W37" s="53"/>
    </row>
    <row r="38" spans="1:23" s="209" customFormat="1" ht="35.25" customHeight="1" thickBot="1" x14ac:dyDescent="0.3">
      <c r="A38" s="53"/>
      <c r="B38" s="827" t="s">
        <v>490</v>
      </c>
      <c r="C38" s="828"/>
      <c r="D38" s="844" t="s">
        <v>491</v>
      </c>
      <c r="E38" s="844"/>
      <c r="F38" s="844"/>
      <c r="G38" s="844"/>
      <c r="H38" s="844"/>
      <c r="I38" s="844"/>
      <c r="J38" s="844"/>
      <c r="K38" s="844"/>
      <c r="L38" s="844"/>
      <c r="M38" s="844"/>
      <c r="N38" s="844"/>
      <c r="O38" s="844"/>
      <c r="P38" s="844"/>
      <c r="Q38" s="844"/>
      <c r="R38" s="844"/>
      <c r="S38" s="844"/>
      <c r="T38" s="844"/>
      <c r="U38" s="844"/>
      <c r="V38" s="845"/>
      <c r="W38" s="53"/>
    </row>
    <row r="39" spans="1:23" s="209" customFormat="1" ht="35.25" customHeight="1" x14ac:dyDescent="0.25">
      <c r="A39" s="53"/>
      <c r="B39" s="829" t="s">
        <v>492</v>
      </c>
      <c r="C39" s="830"/>
      <c r="D39" s="831">
        <v>46044</v>
      </c>
      <c r="E39" s="831"/>
      <c r="F39" s="831"/>
      <c r="G39" s="831"/>
      <c r="H39" s="831"/>
      <c r="I39" s="831"/>
      <c r="J39" s="831"/>
      <c r="K39" s="831"/>
      <c r="L39" s="831"/>
      <c r="M39" s="831"/>
      <c r="N39" s="831"/>
      <c r="O39" s="831"/>
      <c r="P39" s="831"/>
      <c r="Q39" s="831"/>
      <c r="R39" s="831"/>
      <c r="S39" s="831"/>
      <c r="T39" s="831"/>
      <c r="U39" s="831"/>
      <c r="V39" s="834"/>
      <c r="W39" s="53"/>
    </row>
    <row r="40" spans="1:23" s="209" customFormat="1" ht="35.25" customHeight="1" thickBot="1" x14ac:dyDescent="0.3">
      <c r="A40" s="53"/>
      <c r="B40" s="827" t="s">
        <v>493</v>
      </c>
      <c r="C40" s="828"/>
      <c r="D40" s="693" t="s">
        <v>494</v>
      </c>
      <c r="E40" s="693"/>
      <c r="F40" s="693"/>
      <c r="G40" s="693"/>
      <c r="H40" s="693"/>
      <c r="I40" s="693"/>
      <c r="J40" s="693"/>
      <c r="K40" s="693"/>
      <c r="L40" s="693"/>
      <c r="M40" s="693"/>
      <c r="N40" s="693"/>
      <c r="O40" s="693"/>
      <c r="P40" s="693"/>
      <c r="Q40" s="693"/>
      <c r="R40" s="693"/>
      <c r="S40" s="693"/>
      <c r="T40" s="693"/>
      <c r="U40" s="693"/>
      <c r="V40" s="694"/>
      <c r="W40" s="53"/>
    </row>
    <row r="41" spans="1:23" s="209" customFormat="1" x14ac:dyDescent="0.25">
      <c r="D41" s="485"/>
    </row>
    <row r="42" spans="1:23" s="509" customFormat="1" x14ac:dyDescent="0.25">
      <c r="H42" s="235"/>
      <c r="I42" s="235"/>
      <c r="J42" s="235"/>
    </row>
    <row r="43" spans="1:23" s="509" customFormat="1" x14ac:dyDescent="0.25">
      <c r="C43" s="235"/>
    </row>
    <row r="44" spans="1:23" s="509" customFormat="1" x14ac:dyDescent="0.25"/>
    <row r="45" spans="1:23" s="509" customFormat="1" x14ac:dyDescent="0.25"/>
    <row r="46" spans="1:23" s="509" customFormat="1" x14ac:dyDescent="0.25"/>
    <row r="47" spans="1:23" s="509" customFormat="1" x14ac:dyDescent="0.25"/>
    <row r="48" spans="1:23" s="509" customFormat="1" x14ac:dyDescent="0.25"/>
    <row r="49" s="509" customFormat="1" x14ac:dyDescent="0.25"/>
    <row r="50" s="509" customFormat="1" x14ac:dyDescent="0.25"/>
    <row r="51" s="509" customFormat="1" x14ac:dyDescent="0.25"/>
    <row r="52" s="509" customFormat="1" x14ac:dyDescent="0.25"/>
    <row r="53" s="509" customFormat="1" x14ac:dyDescent="0.25"/>
    <row r="54" s="509" customFormat="1" x14ac:dyDescent="0.25"/>
    <row r="55" s="509" customFormat="1" x14ac:dyDescent="0.25"/>
    <row r="56" s="509" customFormat="1" x14ac:dyDescent="0.25"/>
    <row r="57" s="509" customFormat="1" x14ac:dyDescent="0.25"/>
    <row r="58" s="509" customFormat="1" x14ac:dyDescent="0.25"/>
    <row r="59" s="509" customFormat="1" x14ac:dyDescent="0.25"/>
    <row r="60" s="509" customFormat="1" x14ac:dyDescent="0.25"/>
    <row r="61" s="509" customFormat="1" x14ac:dyDescent="0.25"/>
    <row r="62" s="509" customFormat="1" x14ac:dyDescent="0.25"/>
    <row r="63" s="509" customFormat="1" x14ac:dyDescent="0.25"/>
    <row r="64" s="509" customFormat="1" x14ac:dyDescent="0.25"/>
    <row r="65" s="509" customFormat="1" x14ac:dyDescent="0.25"/>
    <row r="66" s="509" customFormat="1" x14ac:dyDescent="0.25"/>
    <row r="67" s="509" customFormat="1" x14ac:dyDescent="0.25"/>
    <row r="68" s="509" customFormat="1" x14ac:dyDescent="0.25"/>
    <row r="69" s="509" customFormat="1" x14ac:dyDescent="0.25"/>
    <row r="70" s="509" customFormat="1" x14ac:dyDescent="0.25"/>
    <row r="71" s="509" customFormat="1" x14ac:dyDescent="0.25"/>
    <row r="72" s="509" customFormat="1" x14ac:dyDescent="0.25"/>
    <row r="73" s="509" customFormat="1" x14ac:dyDescent="0.25"/>
    <row r="74" s="509" customFormat="1" x14ac:dyDescent="0.25"/>
    <row r="75" s="509" customFormat="1" x14ac:dyDescent="0.25"/>
    <row r="76" s="509" customFormat="1" x14ac:dyDescent="0.25"/>
    <row r="77" s="509" customFormat="1" x14ac:dyDescent="0.25"/>
    <row r="78" s="509" customFormat="1" x14ac:dyDescent="0.25"/>
    <row r="79" s="509" customFormat="1" x14ac:dyDescent="0.25"/>
    <row r="80" s="509" customFormat="1" x14ac:dyDescent="0.25"/>
    <row r="81" s="509" customFormat="1" x14ac:dyDescent="0.25"/>
    <row r="82" s="509" customFormat="1" x14ac:dyDescent="0.25"/>
    <row r="83" s="509" customFormat="1" x14ac:dyDescent="0.25"/>
    <row r="84" s="509" customFormat="1" x14ac:dyDescent="0.25"/>
    <row r="85" s="509" customFormat="1" x14ac:dyDescent="0.25"/>
    <row r="86" s="509" customFormat="1" x14ac:dyDescent="0.25"/>
    <row r="87" s="509" customFormat="1" x14ac:dyDescent="0.25"/>
    <row r="88" s="509" customFormat="1" x14ac:dyDescent="0.25"/>
    <row r="89" s="509" customFormat="1" x14ac:dyDescent="0.25"/>
    <row r="90" s="509" customFormat="1" x14ac:dyDescent="0.25"/>
    <row r="91" s="509" customFormat="1" x14ac:dyDescent="0.25"/>
    <row r="92" s="509" customFormat="1" x14ac:dyDescent="0.25"/>
    <row r="93" s="509" customFormat="1" x14ac:dyDescent="0.25"/>
    <row r="94" s="509" customFormat="1" x14ac:dyDescent="0.25"/>
    <row r="95" s="509" customFormat="1" x14ac:dyDescent="0.25"/>
    <row r="96" s="509" customFormat="1" x14ac:dyDescent="0.25"/>
    <row r="97" s="509" customFormat="1" x14ac:dyDescent="0.25"/>
    <row r="98" s="509" customFormat="1" x14ac:dyDescent="0.25"/>
    <row r="99" s="509" customFormat="1" x14ac:dyDescent="0.25"/>
    <row r="100" s="509" customFormat="1" x14ac:dyDescent="0.25"/>
    <row r="101" s="509" customFormat="1" x14ac:dyDescent="0.25"/>
    <row r="102" s="509" customFormat="1" x14ac:dyDescent="0.25"/>
    <row r="103" s="509" customFormat="1" x14ac:dyDescent="0.25"/>
    <row r="104" s="509" customFormat="1" x14ac:dyDescent="0.25"/>
    <row r="105" s="509" customFormat="1" x14ac:dyDescent="0.25"/>
    <row r="106" s="509" customFormat="1" x14ac:dyDescent="0.25"/>
    <row r="107" s="509" customFormat="1" x14ac:dyDescent="0.25"/>
    <row r="108" s="509" customFormat="1" x14ac:dyDescent="0.25"/>
    <row r="109" s="509" customFormat="1" x14ac:dyDescent="0.25"/>
    <row r="110" s="509" customFormat="1" x14ac:dyDescent="0.25"/>
    <row r="111" s="509" customFormat="1" x14ac:dyDescent="0.25"/>
    <row r="112" s="509" customFormat="1" x14ac:dyDescent="0.25"/>
    <row r="113" s="509" customFormat="1" x14ac:dyDescent="0.25"/>
    <row r="114" s="509" customFormat="1" x14ac:dyDescent="0.25"/>
    <row r="115" s="509" customFormat="1" x14ac:dyDescent="0.25"/>
    <row r="116" s="509" customFormat="1" x14ac:dyDescent="0.25"/>
    <row r="117" s="509" customFormat="1" x14ac:dyDescent="0.25"/>
    <row r="118" s="509" customFormat="1" x14ac:dyDescent="0.25"/>
    <row r="119" s="509" customFormat="1" x14ac:dyDescent="0.25"/>
    <row r="120" s="509" customFormat="1" x14ac:dyDescent="0.25"/>
    <row r="121" s="509" customFormat="1" x14ac:dyDescent="0.25"/>
    <row r="122" s="509" customFormat="1" x14ac:dyDescent="0.25"/>
    <row r="123" s="509" customFormat="1" x14ac:dyDescent="0.25"/>
    <row r="124" s="509" customFormat="1" x14ac:dyDescent="0.25"/>
    <row r="125" s="509" customFormat="1" x14ac:dyDescent="0.25"/>
    <row r="126" s="509" customFormat="1" x14ac:dyDescent="0.25"/>
    <row r="127" s="509" customFormat="1" x14ac:dyDescent="0.25"/>
    <row r="128" s="509" customFormat="1" x14ac:dyDescent="0.25"/>
    <row r="129" s="509" customFormat="1" x14ac:dyDescent="0.25"/>
    <row r="130" s="509" customFormat="1" x14ac:dyDescent="0.25"/>
    <row r="131" s="509" customFormat="1" x14ac:dyDescent="0.25"/>
    <row r="132" s="509" customFormat="1" x14ac:dyDescent="0.25"/>
    <row r="133" s="509" customFormat="1" x14ac:dyDescent="0.25"/>
  </sheetData>
  <sheetProtection formatCells="0" formatColumns="0" formatRows="0" insertColumns="0"/>
  <mergeCells count="51">
    <mergeCell ref="B40:C40"/>
    <mergeCell ref="D40:V40"/>
    <mergeCell ref="B39:C39"/>
    <mergeCell ref="D39:V39"/>
    <mergeCell ref="B13:B14"/>
    <mergeCell ref="C13:C14"/>
    <mergeCell ref="D13:D14"/>
    <mergeCell ref="E13:F14"/>
    <mergeCell ref="G13:G14"/>
    <mergeCell ref="H13:H14"/>
    <mergeCell ref="K13:V13"/>
    <mergeCell ref="E15:F15"/>
    <mergeCell ref="E32:F32"/>
    <mergeCell ref="E21:F21"/>
    <mergeCell ref="E30:F30"/>
    <mergeCell ref="E27:F27"/>
    <mergeCell ref="C1:R2"/>
    <mergeCell ref="S1:V1"/>
    <mergeCell ref="S2:V2"/>
    <mergeCell ref="B5:Q5"/>
    <mergeCell ref="S5:U5"/>
    <mergeCell ref="B1:B4"/>
    <mergeCell ref="C3:R4"/>
    <mergeCell ref="S3:V3"/>
    <mergeCell ref="S4:V4"/>
    <mergeCell ref="C7:Q7"/>
    <mergeCell ref="R7:V8"/>
    <mergeCell ref="E8:H8"/>
    <mergeCell ref="R10:V10"/>
    <mergeCell ref="L8:N8"/>
    <mergeCell ref="E17:F17"/>
    <mergeCell ref="E16:F16"/>
    <mergeCell ref="I13:J13"/>
    <mergeCell ref="E33:F33"/>
    <mergeCell ref="E18:F18"/>
    <mergeCell ref="B37:C37"/>
    <mergeCell ref="D37:V37"/>
    <mergeCell ref="B38:C38"/>
    <mergeCell ref="D38:V38"/>
    <mergeCell ref="E19:F19"/>
    <mergeCell ref="E28:F28"/>
    <mergeCell ref="E29:F29"/>
    <mergeCell ref="B35:V35"/>
    <mergeCell ref="E20:F20"/>
    <mergeCell ref="E22:F22"/>
    <mergeCell ref="E23:F23"/>
    <mergeCell ref="E24:F24"/>
    <mergeCell ref="E25:F25"/>
    <mergeCell ref="E26:F26"/>
    <mergeCell ref="B34:H34"/>
    <mergeCell ref="E31:F31"/>
  </mergeCells>
  <hyperlinks>
    <hyperlink ref="S5:U5" location="'A. Portada'!A1" display="Portada" xr:uid="{00000000-0004-0000-0500-000000000000}"/>
    <hyperlink ref="L8:N8" location="'B. Marco Legal'!A1" display="Ver marco legal " xr:uid="{00000000-0004-0000-0500-000001000000}"/>
  </hyperlinks>
  <pageMargins left="0.7" right="0.7" top="0.75" bottom="0.75" header="0.3" footer="0.3"/>
  <pageSetup paperSize="9"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06"/>
  <sheetViews>
    <sheetView view="pageBreakPreview" topLeftCell="G1" zoomScale="55" zoomScaleNormal="70" zoomScaleSheetLayoutView="55" workbookViewId="0">
      <selection activeCell="V3" sqref="V3"/>
    </sheetView>
  </sheetViews>
  <sheetFormatPr baseColWidth="10" defaultColWidth="11.42578125" defaultRowHeight="15" x14ac:dyDescent="0.25"/>
  <cols>
    <col min="1" max="1" width="5.140625" style="76" customWidth="1"/>
    <col min="2" max="2" width="29.28515625" style="76" customWidth="1"/>
    <col min="3" max="3" width="31.140625" style="76" customWidth="1"/>
    <col min="4" max="4" width="24.28515625" style="76" customWidth="1"/>
    <col min="5" max="5" width="34.85546875" style="76" customWidth="1"/>
    <col min="6" max="6" width="30.28515625" style="76" customWidth="1"/>
    <col min="7" max="7" width="27.140625" style="76" customWidth="1"/>
    <col min="8" max="9" width="14" style="76" customWidth="1"/>
    <col min="10" max="21" width="7.42578125" style="76" customWidth="1"/>
    <col min="22" max="43" width="11.42578125" style="509"/>
    <col min="44" max="16384" width="11.42578125" style="76"/>
  </cols>
  <sheetData>
    <row r="1" spans="1:21" s="458" customFormat="1" ht="54.75" customHeight="1" x14ac:dyDescent="0.25">
      <c r="B1" s="783" t="e" vm="2">
        <v>#VALUE!</v>
      </c>
      <c r="C1" s="786" t="s">
        <v>0</v>
      </c>
      <c r="D1" s="787"/>
      <c r="E1" s="787"/>
      <c r="F1" s="787"/>
      <c r="G1" s="787"/>
      <c r="H1" s="787"/>
      <c r="I1" s="787"/>
      <c r="J1" s="787"/>
      <c r="K1" s="787"/>
      <c r="L1" s="787"/>
      <c r="M1" s="787"/>
      <c r="N1" s="787"/>
      <c r="O1" s="787"/>
      <c r="P1" s="787"/>
      <c r="Q1" s="888"/>
      <c r="R1" s="790" t="s">
        <v>586</v>
      </c>
      <c r="S1" s="791"/>
      <c r="T1" s="791"/>
      <c r="U1" s="792"/>
    </row>
    <row r="2" spans="1:21" s="458" customFormat="1" ht="54.75" customHeight="1" thickBot="1" x14ac:dyDescent="0.3">
      <c r="B2" s="784"/>
      <c r="C2" s="788"/>
      <c r="D2" s="789"/>
      <c r="E2" s="789"/>
      <c r="F2" s="789"/>
      <c r="G2" s="789"/>
      <c r="H2" s="789"/>
      <c r="I2" s="789"/>
      <c r="J2" s="789"/>
      <c r="K2" s="789"/>
      <c r="L2" s="789"/>
      <c r="M2" s="789"/>
      <c r="N2" s="789"/>
      <c r="O2" s="789"/>
      <c r="P2" s="789"/>
      <c r="Q2" s="889"/>
      <c r="R2" s="793" t="s">
        <v>496</v>
      </c>
      <c r="S2" s="627"/>
      <c r="T2" s="627"/>
      <c r="U2" s="628"/>
    </row>
    <row r="3" spans="1:21" s="458" customFormat="1" ht="54.75" customHeight="1" x14ac:dyDescent="0.25">
      <c r="B3" s="784"/>
      <c r="C3" s="619" t="s">
        <v>432</v>
      </c>
      <c r="D3" s="620"/>
      <c r="E3" s="620"/>
      <c r="F3" s="620"/>
      <c r="G3" s="620"/>
      <c r="H3" s="620"/>
      <c r="I3" s="620"/>
      <c r="J3" s="620"/>
      <c r="K3" s="620"/>
      <c r="L3" s="620"/>
      <c r="M3" s="620"/>
      <c r="N3" s="620"/>
      <c r="O3" s="620"/>
      <c r="P3" s="620"/>
      <c r="Q3" s="621"/>
      <c r="R3" s="836" t="s">
        <v>4</v>
      </c>
      <c r="S3" s="837"/>
      <c r="T3" s="837"/>
      <c r="U3" s="838"/>
    </row>
    <row r="4" spans="1:21" s="458" customFormat="1" ht="54.75" customHeight="1" x14ac:dyDescent="0.25">
      <c r="B4" s="785"/>
      <c r="C4" s="622"/>
      <c r="D4" s="623"/>
      <c r="E4" s="623"/>
      <c r="F4" s="623"/>
      <c r="G4" s="623"/>
      <c r="H4" s="623"/>
      <c r="I4" s="623"/>
      <c r="J4" s="623"/>
      <c r="K4" s="623"/>
      <c r="L4" s="623"/>
      <c r="M4" s="623"/>
      <c r="N4" s="623"/>
      <c r="O4" s="623"/>
      <c r="P4" s="623"/>
      <c r="Q4" s="624"/>
      <c r="R4" s="799" t="s">
        <v>5</v>
      </c>
      <c r="S4" s="800"/>
      <c r="T4" s="800"/>
      <c r="U4" s="801"/>
    </row>
    <row r="5" spans="1:21" s="509" customFormat="1" ht="35.25" customHeight="1" x14ac:dyDescent="0.3">
      <c r="B5" s="877" t="s">
        <v>164</v>
      </c>
      <c r="C5" s="877"/>
      <c r="D5" s="877"/>
      <c r="E5" s="877"/>
      <c r="F5" s="877"/>
      <c r="G5" s="877"/>
      <c r="H5" s="877"/>
      <c r="I5" s="877"/>
      <c r="J5" s="877"/>
      <c r="K5" s="877"/>
      <c r="L5" s="877"/>
      <c r="M5" s="877"/>
      <c r="N5" s="877"/>
      <c r="O5" s="877"/>
      <c r="P5" s="877"/>
      <c r="Q5" s="9"/>
      <c r="R5" s="878" t="s">
        <v>22</v>
      </c>
      <c r="S5" s="878"/>
      <c r="T5" s="878"/>
      <c r="U5" s="9"/>
    </row>
    <row r="6" spans="1:21" s="509" customFormat="1" ht="6" customHeight="1" thickBot="1" x14ac:dyDescent="0.3"/>
    <row r="7" spans="1:21" s="509" customFormat="1" ht="68.25" customHeight="1" thickBot="1" x14ac:dyDescent="0.3">
      <c r="B7" s="511" t="s">
        <v>435</v>
      </c>
      <c r="C7" s="890" t="s">
        <v>587</v>
      </c>
      <c r="D7" s="891"/>
      <c r="E7" s="891"/>
      <c r="F7" s="891"/>
      <c r="G7" s="891"/>
      <c r="H7" s="891"/>
      <c r="I7" s="891"/>
      <c r="J7" s="891"/>
      <c r="K7" s="891"/>
      <c r="L7" s="891"/>
      <c r="M7" s="891"/>
      <c r="N7" s="891"/>
      <c r="O7" s="891"/>
      <c r="P7" s="892"/>
      <c r="Q7" s="874"/>
      <c r="R7" s="874"/>
      <c r="S7" s="874"/>
      <c r="T7" s="874"/>
      <c r="U7" s="874"/>
    </row>
    <row r="8" spans="1:21" s="509" customFormat="1" ht="27.75" customHeight="1" x14ac:dyDescent="0.25">
      <c r="E8" s="875"/>
      <c r="F8" s="875"/>
      <c r="G8" s="875"/>
      <c r="H8" s="512"/>
      <c r="I8" s="512"/>
      <c r="J8" s="806" t="s">
        <v>437</v>
      </c>
      <c r="K8" s="806"/>
      <c r="L8" s="806"/>
      <c r="M8" s="513"/>
      <c r="N8" s="513"/>
      <c r="O8" s="513"/>
      <c r="P8" s="513"/>
      <c r="Q8" s="874"/>
      <c r="R8" s="874"/>
      <c r="S8" s="874"/>
      <c r="T8" s="874"/>
      <c r="U8" s="874"/>
    </row>
    <row r="9" spans="1:21" s="509" customFormat="1" ht="6.75" customHeight="1" x14ac:dyDescent="0.25"/>
    <row r="10" spans="1:21" s="509" customFormat="1" ht="27.75" customHeight="1" x14ac:dyDescent="0.25">
      <c r="Q10" s="876" t="s">
        <v>588</v>
      </c>
      <c r="R10" s="876"/>
      <c r="S10" s="876"/>
      <c r="T10" s="876"/>
      <c r="U10" s="876"/>
    </row>
    <row r="11" spans="1:21" s="509" customFormat="1" ht="24.75" customHeight="1" x14ac:dyDescent="0.25">
      <c r="E11" s="10" t="s">
        <v>555</v>
      </c>
      <c r="F11" s="10"/>
      <c r="G11" s="10"/>
      <c r="H11" s="10"/>
      <c r="I11" s="10"/>
      <c r="J11" s="10"/>
      <c r="K11" s="10"/>
      <c r="L11" s="10"/>
      <c r="M11" s="10"/>
      <c r="N11" s="10"/>
      <c r="O11" s="10"/>
      <c r="P11" s="10"/>
      <c r="Q11" s="10"/>
      <c r="R11" s="10"/>
      <c r="S11" s="10"/>
      <c r="T11" s="10"/>
      <c r="U11" s="10"/>
    </row>
    <row r="12" spans="1:21" s="509" customFormat="1" ht="15.75" thickBot="1" x14ac:dyDescent="0.3">
      <c r="E12" s="514"/>
    </row>
    <row r="13" spans="1:21" ht="15" customHeight="1" x14ac:dyDescent="0.25">
      <c r="A13" s="514"/>
      <c r="B13" s="895" t="s">
        <v>440</v>
      </c>
      <c r="C13" s="893" t="s">
        <v>441</v>
      </c>
      <c r="D13" s="893" t="s">
        <v>442</v>
      </c>
      <c r="E13" s="893" t="s">
        <v>443</v>
      </c>
      <c r="F13" s="881" t="s">
        <v>444</v>
      </c>
      <c r="G13" s="881" t="s">
        <v>556</v>
      </c>
      <c r="H13" s="810" t="s">
        <v>446</v>
      </c>
      <c r="I13" s="811"/>
      <c r="J13" s="881" t="s">
        <v>447</v>
      </c>
      <c r="K13" s="881"/>
      <c r="L13" s="881"/>
      <c r="M13" s="881"/>
      <c r="N13" s="881"/>
      <c r="O13" s="881"/>
      <c r="P13" s="881"/>
      <c r="Q13" s="881"/>
      <c r="R13" s="881"/>
      <c r="S13" s="881"/>
      <c r="T13" s="881"/>
      <c r="U13" s="883"/>
    </row>
    <row r="14" spans="1:21" x14ac:dyDescent="0.25">
      <c r="A14" s="514"/>
      <c r="B14" s="896"/>
      <c r="C14" s="894"/>
      <c r="D14" s="894"/>
      <c r="E14" s="894"/>
      <c r="F14" s="882"/>
      <c r="G14" s="882"/>
      <c r="H14" s="14" t="s">
        <v>448</v>
      </c>
      <c r="I14" s="14" t="s">
        <v>449</v>
      </c>
      <c r="J14" s="13" t="s">
        <v>450</v>
      </c>
      <c r="K14" s="13" t="s">
        <v>451</v>
      </c>
      <c r="L14" s="13" t="s">
        <v>452</v>
      </c>
      <c r="M14" s="13" t="s">
        <v>453</v>
      </c>
      <c r="N14" s="13" t="s">
        <v>454</v>
      </c>
      <c r="O14" s="13" t="s">
        <v>455</v>
      </c>
      <c r="P14" s="13" t="s">
        <v>456</v>
      </c>
      <c r="Q14" s="13" t="s">
        <v>457</v>
      </c>
      <c r="R14" s="13" t="s">
        <v>458</v>
      </c>
      <c r="S14" s="13" t="s">
        <v>459</v>
      </c>
      <c r="T14" s="13" t="s">
        <v>460</v>
      </c>
      <c r="U14" s="17" t="s">
        <v>461</v>
      </c>
    </row>
    <row r="15" spans="1:21" ht="53.25" customHeight="1" x14ac:dyDescent="0.25">
      <c r="A15" s="514"/>
      <c r="B15" s="11" t="s">
        <v>462</v>
      </c>
      <c r="C15" s="11" t="s">
        <v>589</v>
      </c>
      <c r="D15" s="11" t="s">
        <v>590</v>
      </c>
      <c r="E15" s="11" t="s">
        <v>591</v>
      </c>
      <c r="F15" s="18" t="s">
        <v>592</v>
      </c>
      <c r="G15" s="11" t="s">
        <v>593</v>
      </c>
      <c r="H15" s="102">
        <v>1.18E-2</v>
      </c>
      <c r="I15" s="102">
        <v>1.18E-2</v>
      </c>
      <c r="J15" s="102">
        <v>1.18E-2</v>
      </c>
      <c r="K15" s="12"/>
      <c r="L15" s="12"/>
      <c r="M15" s="12"/>
      <c r="N15" s="12"/>
      <c r="O15" s="12"/>
      <c r="P15" s="12"/>
      <c r="Q15" s="12"/>
      <c r="R15" s="12"/>
      <c r="S15" s="12"/>
      <c r="T15" s="12"/>
      <c r="U15" s="12"/>
    </row>
    <row r="16" spans="1:21" ht="67.5" customHeight="1" x14ac:dyDescent="0.25">
      <c r="A16" s="514"/>
      <c r="B16" s="11" t="s">
        <v>462</v>
      </c>
      <c r="C16" s="11" t="s">
        <v>589</v>
      </c>
      <c r="D16" s="11" t="s">
        <v>590</v>
      </c>
      <c r="E16" s="11" t="s">
        <v>594</v>
      </c>
      <c r="F16" s="11" t="s">
        <v>595</v>
      </c>
      <c r="G16" s="11" t="s">
        <v>593</v>
      </c>
      <c r="H16" s="102">
        <v>1.18E-2</v>
      </c>
      <c r="I16" s="102">
        <v>1.18E-2</v>
      </c>
      <c r="J16" s="102">
        <v>1.18E-2</v>
      </c>
      <c r="K16" s="518"/>
      <c r="L16" s="518"/>
      <c r="M16" s="518"/>
      <c r="N16" s="518"/>
      <c r="O16" s="518"/>
      <c r="P16" s="518"/>
      <c r="Q16" s="518"/>
      <c r="R16" s="518"/>
      <c r="S16" s="518"/>
      <c r="T16" s="518"/>
      <c r="U16" s="518"/>
    </row>
    <row r="17" spans="1:21" ht="67.349999999999994" customHeight="1" x14ac:dyDescent="0.25">
      <c r="A17" s="514"/>
      <c r="B17" s="18" t="s">
        <v>462</v>
      </c>
      <c r="C17" s="11" t="s">
        <v>589</v>
      </c>
      <c r="D17" s="11" t="s">
        <v>590</v>
      </c>
      <c r="E17" s="11" t="s">
        <v>596</v>
      </c>
      <c r="F17" s="11" t="s">
        <v>597</v>
      </c>
      <c r="G17" s="11" t="s">
        <v>593</v>
      </c>
      <c r="H17" s="102">
        <v>1.18E-2</v>
      </c>
      <c r="I17" s="102">
        <v>1.18E-2</v>
      </c>
      <c r="J17" s="102">
        <v>1.18E-2</v>
      </c>
      <c r="K17" s="518"/>
      <c r="L17" s="518"/>
      <c r="M17" s="518"/>
      <c r="N17" s="518"/>
      <c r="O17" s="518"/>
      <c r="P17" s="518"/>
      <c r="Q17" s="518"/>
      <c r="R17" s="518"/>
      <c r="S17" s="518"/>
      <c r="T17" s="518"/>
      <c r="U17" s="518"/>
    </row>
    <row r="18" spans="1:21" ht="53.25" customHeight="1" x14ac:dyDescent="0.25">
      <c r="A18" s="514"/>
      <c r="B18" s="18" t="s">
        <v>462</v>
      </c>
      <c r="C18" s="11" t="s">
        <v>589</v>
      </c>
      <c r="D18" s="11" t="s">
        <v>590</v>
      </c>
      <c r="E18" s="11" t="s">
        <v>598</v>
      </c>
      <c r="F18" s="11" t="s">
        <v>595</v>
      </c>
      <c r="G18" s="11" t="s">
        <v>593</v>
      </c>
      <c r="H18" s="102">
        <v>1.18E-2</v>
      </c>
      <c r="I18" s="102">
        <v>1.18E-2</v>
      </c>
      <c r="J18" s="518"/>
      <c r="K18" s="518"/>
      <c r="L18" s="102">
        <v>1.18E-2</v>
      </c>
      <c r="M18" s="518"/>
      <c r="N18" s="518"/>
      <c r="O18" s="518"/>
      <c r="P18" s="518"/>
      <c r="Q18" s="518"/>
      <c r="R18" s="518"/>
      <c r="S18" s="518"/>
      <c r="T18" s="518"/>
      <c r="U18" s="518"/>
    </row>
    <row r="19" spans="1:21" ht="73.5" customHeight="1" x14ac:dyDescent="0.25">
      <c r="A19" s="514"/>
      <c r="B19" s="18" t="s">
        <v>462</v>
      </c>
      <c r="C19" s="11" t="s">
        <v>589</v>
      </c>
      <c r="D19" s="11" t="s">
        <v>590</v>
      </c>
      <c r="E19" s="11" t="s">
        <v>599</v>
      </c>
      <c r="F19" s="11" t="s">
        <v>600</v>
      </c>
      <c r="G19" s="11" t="s">
        <v>593</v>
      </c>
      <c r="H19" s="102">
        <v>1.18E-2</v>
      </c>
      <c r="I19" s="104">
        <f>H19/12</f>
        <v>9.8333333333333324E-4</v>
      </c>
      <c r="J19" s="104">
        <f t="shared" ref="J19:U19" si="0">I19/12</f>
        <v>8.1944444444444437E-5</v>
      </c>
      <c r="K19" s="104">
        <f t="shared" si="0"/>
        <v>6.828703703703703E-6</v>
      </c>
      <c r="L19" s="104">
        <f t="shared" si="0"/>
        <v>5.6905864197530855E-7</v>
      </c>
      <c r="M19" s="104">
        <f t="shared" si="0"/>
        <v>4.7421553497942379E-8</v>
      </c>
      <c r="N19" s="104">
        <f t="shared" si="0"/>
        <v>3.9517961248285316E-9</v>
      </c>
      <c r="O19" s="104">
        <f t="shared" si="0"/>
        <v>3.2931634373571095E-10</v>
      </c>
      <c r="P19" s="104">
        <f t="shared" si="0"/>
        <v>2.744302864464258E-11</v>
      </c>
      <c r="Q19" s="104">
        <f t="shared" si="0"/>
        <v>2.2869190537202149E-12</v>
      </c>
      <c r="R19" s="104">
        <f t="shared" si="0"/>
        <v>1.905765878100179E-13</v>
      </c>
      <c r="S19" s="104">
        <f t="shared" si="0"/>
        <v>1.5881382317501493E-14</v>
      </c>
      <c r="T19" s="104">
        <f t="shared" si="0"/>
        <v>1.3234485264584578E-15</v>
      </c>
      <c r="U19" s="104">
        <f t="shared" si="0"/>
        <v>1.1028737720487149E-16</v>
      </c>
    </row>
    <row r="20" spans="1:21" ht="66" customHeight="1" x14ac:dyDescent="0.25">
      <c r="A20" s="514"/>
      <c r="B20" s="18" t="s">
        <v>462</v>
      </c>
      <c r="C20" s="11" t="s">
        <v>589</v>
      </c>
      <c r="D20" s="11" t="s">
        <v>590</v>
      </c>
      <c r="E20" s="11" t="s">
        <v>601</v>
      </c>
      <c r="F20" s="11" t="s">
        <v>602</v>
      </c>
      <c r="G20" s="11" t="s">
        <v>593</v>
      </c>
      <c r="H20" s="102">
        <v>1.18E-2</v>
      </c>
      <c r="I20" s="104">
        <f>H20/12</f>
        <v>9.8333333333333324E-4</v>
      </c>
      <c r="J20" s="104">
        <f t="shared" ref="J20:U20" si="1">I20/12</f>
        <v>8.1944444444444437E-5</v>
      </c>
      <c r="K20" s="104">
        <f t="shared" si="1"/>
        <v>6.828703703703703E-6</v>
      </c>
      <c r="L20" s="104">
        <f t="shared" si="1"/>
        <v>5.6905864197530855E-7</v>
      </c>
      <c r="M20" s="104">
        <f t="shared" si="1"/>
        <v>4.7421553497942379E-8</v>
      </c>
      <c r="N20" s="104">
        <f t="shared" si="1"/>
        <v>3.9517961248285316E-9</v>
      </c>
      <c r="O20" s="104">
        <f t="shared" si="1"/>
        <v>3.2931634373571095E-10</v>
      </c>
      <c r="P20" s="104">
        <f t="shared" si="1"/>
        <v>2.744302864464258E-11</v>
      </c>
      <c r="Q20" s="104">
        <f t="shared" si="1"/>
        <v>2.2869190537202149E-12</v>
      </c>
      <c r="R20" s="104">
        <f t="shared" si="1"/>
        <v>1.905765878100179E-13</v>
      </c>
      <c r="S20" s="104">
        <f t="shared" si="1"/>
        <v>1.5881382317501493E-14</v>
      </c>
      <c r="T20" s="104">
        <f t="shared" si="1"/>
        <v>1.3234485264584578E-15</v>
      </c>
      <c r="U20" s="104">
        <f t="shared" si="1"/>
        <v>1.1028737720487149E-16</v>
      </c>
    </row>
    <row r="21" spans="1:21" ht="53.25" customHeight="1" x14ac:dyDescent="0.25">
      <c r="A21" s="514"/>
      <c r="B21" s="18" t="s">
        <v>462</v>
      </c>
      <c r="C21" s="11" t="s">
        <v>589</v>
      </c>
      <c r="D21" s="11" t="s">
        <v>590</v>
      </c>
      <c r="E21" s="11" t="s">
        <v>603</v>
      </c>
      <c r="F21" s="11" t="s">
        <v>604</v>
      </c>
      <c r="G21" s="11" t="s">
        <v>593</v>
      </c>
      <c r="H21" s="102">
        <v>1.18E-2</v>
      </c>
      <c r="I21" s="104">
        <v>3.933333333333333E-3</v>
      </c>
      <c r="J21" s="519"/>
      <c r="K21" s="518"/>
      <c r="L21" s="104">
        <v>3.933333333333333E-3</v>
      </c>
      <c r="M21" s="518"/>
      <c r="N21" s="518"/>
      <c r="O21" s="104">
        <v>3.933333333333333E-3</v>
      </c>
      <c r="P21" s="518"/>
      <c r="Q21" s="519"/>
      <c r="R21" s="104">
        <v>3.933333333333333E-3</v>
      </c>
      <c r="S21" s="518"/>
      <c r="T21" s="518"/>
      <c r="U21" s="518"/>
    </row>
    <row r="22" spans="1:21" ht="53.25" customHeight="1" x14ac:dyDescent="0.25">
      <c r="A22" s="514"/>
      <c r="B22" s="18" t="s">
        <v>462</v>
      </c>
      <c r="C22" s="11" t="s">
        <v>589</v>
      </c>
      <c r="D22" s="11" t="s">
        <v>590</v>
      </c>
      <c r="E22" s="11" t="s">
        <v>605</v>
      </c>
      <c r="F22" s="11" t="s">
        <v>595</v>
      </c>
      <c r="G22" s="11" t="s">
        <v>593</v>
      </c>
      <c r="H22" s="102">
        <v>1.18E-2</v>
      </c>
      <c r="I22" s="102">
        <v>1.18E-2</v>
      </c>
      <c r="J22" s="518"/>
      <c r="K22" s="518"/>
      <c r="L22" s="518"/>
      <c r="M22" s="518"/>
      <c r="N22" s="518"/>
      <c r="O22" s="518"/>
      <c r="P22" s="518"/>
      <c r="Q22" s="518"/>
      <c r="R22" s="518"/>
      <c r="S22" s="518"/>
      <c r="T22" s="102">
        <v>1.18E-2</v>
      </c>
      <c r="U22" s="518"/>
    </row>
    <row r="23" spans="1:21" ht="53.25" customHeight="1" x14ac:dyDescent="0.25">
      <c r="A23" s="514"/>
      <c r="B23" s="11" t="s">
        <v>462</v>
      </c>
      <c r="C23" s="11" t="s">
        <v>589</v>
      </c>
      <c r="D23" s="11" t="s">
        <v>590</v>
      </c>
      <c r="E23" s="11" t="s">
        <v>606</v>
      </c>
      <c r="F23" s="11" t="s">
        <v>607</v>
      </c>
      <c r="G23" s="11" t="s">
        <v>593</v>
      </c>
      <c r="H23" s="102">
        <v>1.18E-2</v>
      </c>
      <c r="I23" s="104">
        <v>9.8333333333333324E-4</v>
      </c>
      <c r="J23" s="104">
        <v>9.8333333333333324E-4</v>
      </c>
      <c r="K23" s="104">
        <v>9.8333333333333324E-4</v>
      </c>
      <c r="L23" s="104">
        <v>9.8333333333333324E-4</v>
      </c>
      <c r="M23" s="104">
        <v>9.8333333333333324E-4</v>
      </c>
      <c r="N23" s="104">
        <v>9.8333333333333324E-4</v>
      </c>
      <c r="O23" s="104">
        <v>9.8333333333333324E-4</v>
      </c>
      <c r="P23" s="104">
        <v>9.8333333333333324E-4</v>
      </c>
      <c r="Q23" s="104">
        <v>9.8333333333333324E-4</v>
      </c>
      <c r="R23" s="104">
        <v>9.8333333333333324E-4</v>
      </c>
      <c r="S23" s="104">
        <v>9.8333333333333324E-4</v>
      </c>
      <c r="T23" s="104">
        <v>9.8333333333333324E-4</v>
      </c>
      <c r="U23" s="104">
        <v>9.8333333333333324E-4</v>
      </c>
    </row>
    <row r="24" spans="1:21" ht="53.25" customHeight="1" x14ac:dyDescent="0.25">
      <c r="A24" s="514"/>
      <c r="B24" s="11" t="s">
        <v>462</v>
      </c>
      <c r="C24" s="11" t="s">
        <v>589</v>
      </c>
      <c r="D24" s="11" t="s">
        <v>590</v>
      </c>
      <c r="E24" s="11" t="s">
        <v>608</v>
      </c>
      <c r="F24" s="11" t="s">
        <v>609</v>
      </c>
      <c r="G24" s="11" t="s">
        <v>593</v>
      </c>
      <c r="H24" s="102">
        <v>1.18E-2</v>
      </c>
      <c r="I24" s="104">
        <v>2.9499999999999999E-3</v>
      </c>
      <c r="J24" s="518"/>
      <c r="K24" s="518"/>
      <c r="L24" s="104">
        <v>2.9499999999999999E-3</v>
      </c>
      <c r="M24" s="518"/>
      <c r="N24" s="518"/>
      <c r="O24" s="104">
        <v>2.9499999999999999E-3</v>
      </c>
      <c r="P24" s="518"/>
      <c r="Q24" s="518"/>
      <c r="R24" s="104">
        <v>2.9499999999999999E-3</v>
      </c>
      <c r="S24" s="518"/>
      <c r="T24" s="518"/>
      <c r="U24" s="104">
        <v>2.9499999999999999E-3</v>
      </c>
    </row>
    <row r="25" spans="1:21" ht="53.25" customHeight="1" x14ac:dyDescent="0.25">
      <c r="A25" s="514"/>
      <c r="B25" s="11" t="s">
        <v>462</v>
      </c>
      <c r="C25" s="11" t="s">
        <v>589</v>
      </c>
      <c r="D25" s="11" t="s">
        <v>590</v>
      </c>
      <c r="E25" s="11" t="s">
        <v>610</v>
      </c>
      <c r="F25" s="11" t="s">
        <v>611</v>
      </c>
      <c r="G25" s="11" t="s">
        <v>593</v>
      </c>
      <c r="H25" s="102">
        <v>1.18E-2</v>
      </c>
      <c r="I25" s="104">
        <v>5.8999999999999999E-3</v>
      </c>
      <c r="J25" s="518"/>
      <c r="K25" s="518"/>
      <c r="L25" s="104">
        <v>5.8999999999999999E-3</v>
      </c>
      <c r="M25" s="518"/>
      <c r="N25" s="518"/>
      <c r="O25" s="518"/>
      <c r="P25" s="518"/>
      <c r="Q25" s="518"/>
      <c r="R25" s="104">
        <v>5.8999999999999999E-3</v>
      </c>
      <c r="S25" s="518"/>
      <c r="T25" s="518"/>
      <c r="U25" s="518"/>
    </row>
    <row r="26" spans="1:21" ht="53.25" customHeight="1" x14ac:dyDescent="0.25">
      <c r="A26" s="514"/>
      <c r="B26" s="11" t="s">
        <v>462</v>
      </c>
      <c r="C26" s="11" t="s">
        <v>589</v>
      </c>
      <c r="D26" s="11" t="s">
        <v>590</v>
      </c>
      <c r="E26" s="11" t="s">
        <v>612</v>
      </c>
      <c r="F26" s="11" t="s">
        <v>613</v>
      </c>
      <c r="G26" s="11" t="s">
        <v>593</v>
      </c>
      <c r="H26" s="102">
        <v>1.18E-2</v>
      </c>
      <c r="I26" s="102">
        <v>1.18E-2</v>
      </c>
      <c r="J26" s="102">
        <v>1.18E-2</v>
      </c>
      <c r="K26" s="518"/>
      <c r="L26" s="518"/>
      <c r="M26" s="518"/>
      <c r="N26" s="518"/>
      <c r="O26" s="518"/>
      <c r="P26" s="518"/>
      <c r="Q26" s="518"/>
      <c r="R26" s="518"/>
      <c r="S26" s="518"/>
      <c r="T26" s="518"/>
      <c r="U26" s="518"/>
    </row>
    <row r="27" spans="1:21" ht="53.25" customHeight="1" x14ac:dyDescent="0.25">
      <c r="A27" s="514"/>
      <c r="B27" s="11" t="s">
        <v>462</v>
      </c>
      <c r="C27" s="11" t="s">
        <v>589</v>
      </c>
      <c r="D27" s="11" t="s">
        <v>590</v>
      </c>
      <c r="E27" s="11" t="s">
        <v>614</v>
      </c>
      <c r="F27" s="11" t="s">
        <v>615</v>
      </c>
      <c r="G27" s="11" t="s">
        <v>593</v>
      </c>
      <c r="H27" s="102">
        <v>1.18E-2</v>
      </c>
      <c r="I27" s="102">
        <v>1.18E-2</v>
      </c>
      <c r="J27" s="518"/>
      <c r="K27" s="102">
        <v>1.18E-2</v>
      </c>
      <c r="L27" s="518"/>
      <c r="M27" s="518"/>
      <c r="N27" s="518"/>
      <c r="O27" s="518"/>
      <c r="P27" s="518"/>
      <c r="Q27" s="518"/>
      <c r="R27" s="518"/>
      <c r="S27" s="518"/>
      <c r="T27" s="518"/>
      <c r="U27" s="518"/>
    </row>
    <row r="28" spans="1:21" ht="53.25" customHeight="1" x14ac:dyDescent="0.25">
      <c r="A28" s="514"/>
      <c r="B28" s="11" t="s">
        <v>462</v>
      </c>
      <c r="C28" s="11" t="s">
        <v>589</v>
      </c>
      <c r="D28" s="11" t="s">
        <v>590</v>
      </c>
      <c r="E28" s="11" t="s">
        <v>616</v>
      </c>
      <c r="F28" s="11" t="s">
        <v>617</v>
      </c>
      <c r="G28" s="11" t="s">
        <v>593</v>
      </c>
      <c r="H28" s="102">
        <v>1.18E-2</v>
      </c>
      <c r="I28" s="104">
        <v>1.9666666666666665E-3</v>
      </c>
      <c r="J28" s="518"/>
      <c r="K28" s="104">
        <v>1.9666666666666665E-3</v>
      </c>
      <c r="L28" s="518"/>
      <c r="M28" s="104">
        <v>1.9666666666666665E-3</v>
      </c>
      <c r="N28" s="518"/>
      <c r="O28" s="104">
        <v>1.9666666666666665E-3</v>
      </c>
      <c r="P28" s="518"/>
      <c r="Q28" s="104">
        <v>1.9666666666666665E-3</v>
      </c>
      <c r="R28" s="518"/>
      <c r="S28" s="104">
        <v>1.9666666666666665E-3</v>
      </c>
      <c r="T28" s="518"/>
      <c r="U28" s="104">
        <v>1.9666666666666665E-3</v>
      </c>
    </row>
    <row r="29" spans="1:21" ht="53.25" customHeight="1" x14ac:dyDescent="0.25">
      <c r="A29" s="514"/>
      <c r="B29" s="11" t="s">
        <v>462</v>
      </c>
      <c r="C29" s="11" t="s">
        <v>589</v>
      </c>
      <c r="D29" s="11" t="s">
        <v>590</v>
      </c>
      <c r="E29" s="11" t="s">
        <v>618</v>
      </c>
      <c r="F29" s="11" t="s">
        <v>619</v>
      </c>
      <c r="G29" s="11" t="s">
        <v>593</v>
      </c>
      <c r="H29" s="102">
        <v>1.18E-2</v>
      </c>
      <c r="I29" s="102">
        <v>1.18E-2</v>
      </c>
      <c r="J29" s="518"/>
      <c r="K29" s="518"/>
      <c r="L29" s="518"/>
      <c r="M29" s="518"/>
      <c r="N29" s="518"/>
      <c r="O29" s="518"/>
      <c r="P29" s="102">
        <v>1.18E-2</v>
      </c>
      <c r="Q29" s="518"/>
      <c r="R29" s="518"/>
      <c r="S29" s="518"/>
      <c r="T29" s="518"/>
      <c r="U29" s="518"/>
    </row>
    <row r="30" spans="1:21" ht="53.25" customHeight="1" x14ac:dyDescent="0.25">
      <c r="A30" s="514"/>
      <c r="B30" s="11" t="s">
        <v>462</v>
      </c>
      <c r="C30" s="11" t="s">
        <v>589</v>
      </c>
      <c r="D30" s="11" t="s">
        <v>590</v>
      </c>
      <c r="E30" s="11" t="s">
        <v>620</v>
      </c>
      <c r="F30" s="11" t="s">
        <v>621</v>
      </c>
      <c r="G30" s="11" t="s">
        <v>593</v>
      </c>
      <c r="H30" s="102">
        <v>1.18E-2</v>
      </c>
      <c r="I30" s="102">
        <v>1.18E-2</v>
      </c>
      <c r="J30" s="102">
        <v>1.18E-2</v>
      </c>
      <c r="K30" s="518"/>
      <c r="L30" s="518"/>
      <c r="M30" s="518"/>
      <c r="N30" s="518"/>
      <c r="O30" s="518"/>
      <c r="P30" s="518"/>
      <c r="Q30" s="518"/>
      <c r="R30" s="518"/>
      <c r="S30" s="518"/>
      <c r="T30" s="518"/>
      <c r="U30" s="518"/>
    </row>
    <row r="31" spans="1:21" ht="53.25" customHeight="1" x14ac:dyDescent="0.25">
      <c r="A31" s="514"/>
      <c r="B31" s="11" t="s">
        <v>462</v>
      </c>
      <c r="C31" s="11" t="s">
        <v>589</v>
      </c>
      <c r="D31" s="11" t="s">
        <v>590</v>
      </c>
      <c r="E31" s="11" t="s">
        <v>622</v>
      </c>
      <c r="F31" s="11" t="s">
        <v>623</v>
      </c>
      <c r="G31" s="11" t="s">
        <v>593</v>
      </c>
      <c r="H31" s="102">
        <v>1.18E-2</v>
      </c>
      <c r="I31" s="102">
        <v>1.18E-2</v>
      </c>
      <c r="J31" s="518"/>
      <c r="K31" s="102">
        <v>1.18E-2</v>
      </c>
      <c r="L31" s="518"/>
      <c r="M31" s="518"/>
      <c r="N31" s="518"/>
      <c r="O31" s="518"/>
      <c r="P31" s="518"/>
      <c r="Q31" s="518"/>
      <c r="R31" s="518"/>
      <c r="S31" s="518"/>
      <c r="T31" s="518"/>
      <c r="U31" s="518"/>
    </row>
    <row r="32" spans="1:21" ht="53.25" customHeight="1" x14ac:dyDescent="0.25">
      <c r="A32" s="514"/>
      <c r="B32" s="11" t="s">
        <v>462</v>
      </c>
      <c r="C32" s="11" t="s">
        <v>589</v>
      </c>
      <c r="D32" s="11" t="s">
        <v>590</v>
      </c>
      <c r="E32" s="11" t="s">
        <v>624</v>
      </c>
      <c r="F32" s="11" t="s">
        <v>625</v>
      </c>
      <c r="G32" s="11" t="s">
        <v>593</v>
      </c>
      <c r="H32" s="102">
        <v>1.18E-2</v>
      </c>
      <c r="I32" s="102">
        <v>1.18E-2</v>
      </c>
      <c r="J32" s="518"/>
      <c r="K32" s="518"/>
      <c r="L32" s="102">
        <v>1.18E-2</v>
      </c>
      <c r="M32" s="518"/>
      <c r="N32" s="518"/>
      <c r="O32" s="518"/>
      <c r="P32" s="518"/>
      <c r="Q32" s="518"/>
      <c r="R32" s="518"/>
      <c r="S32" s="518"/>
      <c r="T32" s="518"/>
      <c r="U32" s="518"/>
    </row>
    <row r="33" spans="1:21" ht="53.25" customHeight="1" x14ac:dyDescent="0.25">
      <c r="A33" s="514"/>
      <c r="B33" s="11" t="s">
        <v>462</v>
      </c>
      <c r="C33" s="11" t="s">
        <v>589</v>
      </c>
      <c r="D33" s="11" t="s">
        <v>590</v>
      </c>
      <c r="E33" s="11" t="s">
        <v>626</v>
      </c>
      <c r="F33" s="11" t="s">
        <v>627</v>
      </c>
      <c r="G33" s="11" t="s">
        <v>593</v>
      </c>
      <c r="H33" s="102">
        <v>1.18E-2</v>
      </c>
      <c r="I33" s="102">
        <v>1.18E-2</v>
      </c>
      <c r="J33" s="518"/>
      <c r="K33" s="518"/>
      <c r="L33" s="102">
        <v>1.18E-2</v>
      </c>
      <c r="M33" s="518"/>
      <c r="N33" s="518"/>
      <c r="O33" s="518"/>
      <c r="P33" s="518"/>
      <c r="Q33" s="518"/>
      <c r="R33" s="518"/>
      <c r="S33" s="518"/>
      <c r="T33" s="518"/>
      <c r="U33" s="518"/>
    </row>
    <row r="34" spans="1:21" ht="92.25" customHeight="1" x14ac:dyDescent="0.25">
      <c r="A34" s="514"/>
      <c r="B34" s="11" t="s">
        <v>462</v>
      </c>
      <c r="C34" s="11" t="s">
        <v>589</v>
      </c>
      <c r="D34" s="11" t="s">
        <v>590</v>
      </c>
      <c r="E34" s="11" t="s">
        <v>628</v>
      </c>
      <c r="F34" s="11" t="s">
        <v>629</v>
      </c>
      <c r="G34" s="11" t="s">
        <v>593</v>
      </c>
      <c r="H34" s="102">
        <v>1.18E-2</v>
      </c>
      <c r="I34" s="102">
        <v>1.18E-2</v>
      </c>
      <c r="J34" s="518"/>
      <c r="K34" s="518"/>
      <c r="L34" s="518"/>
      <c r="M34" s="518"/>
      <c r="N34" s="518"/>
      <c r="O34" s="518"/>
      <c r="P34" s="518"/>
      <c r="Q34" s="518"/>
      <c r="R34" s="518"/>
      <c r="S34" s="518"/>
      <c r="T34" s="102">
        <v>1.18E-2</v>
      </c>
      <c r="U34" s="518"/>
    </row>
    <row r="35" spans="1:21" ht="53.25" customHeight="1" x14ac:dyDescent="0.25">
      <c r="A35" s="514"/>
      <c r="B35" s="11" t="s">
        <v>462</v>
      </c>
      <c r="C35" s="11" t="s">
        <v>589</v>
      </c>
      <c r="D35" s="11" t="s">
        <v>590</v>
      </c>
      <c r="E35" s="11" t="s">
        <v>630</v>
      </c>
      <c r="F35" s="11" t="s">
        <v>631</v>
      </c>
      <c r="G35" s="11" t="s">
        <v>593</v>
      </c>
      <c r="H35" s="102">
        <v>1.18E-2</v>
      </c>
      <c r="I35" s="102">
        <v>1.18E-2</v>
      </c>
      <c r="J35" s="102">
        <v>1.18E-2</v>
      </c>
      <c r="K35" s="518"/>
      <c r="L35" s="518"/>
      <c r="M35" s="518"/>
      <c r="N35" s="518"/>
      <c r="O35" s="518"/>
      <c r="P35" s="518"/>
      <c r="Q35" s="518"/>
      <c r="R35" s="518"/>
      <c r="S35" s="518"/>
      <c r="T35" s="518"/>
      <c r="U35" s="518"/>
    </row>
    <row r="36" spans="1:21" ht="81.599999999999994" customHeight="1" x14ac:dyDescent="0.25">
      <c r="A36" s="514"/>
      <c r="B36" s="11" t="s">
        <v>462</v>
      </c>
      <c r="C36" s="11" t="s">
        <v>589</v>
      </c>
      <c r="D36" s="11" t="s">
        <v>590</v>
      </c>
      <c r="E36" s="11" t="s">
        <v>632</v>
      </c>
      <c r="F36" s="11" t="s">
        <v>633</v>
      </c>
      <c r="G36" s="11" t="s">
        <v>593</v>
      </c>
      <c r="H36" s="102">
        <v>1.18E-2</v>
      </c>
      <c r="I36" s="102">
        <v>1.18E-2</v>
      </c>
      <c r="J36" s="102">
        <v>1.18E-2</v>
      </c>
      <c r="K36" s="518"/>
      <c r="L36" s="518"/>
      <c r="M36" s="518"/>
      <c r="N36" s="518"/>
      <c r="O36" s="518"/>
      <c r="P36" s="518"/>
      <c r="Q36" s="518"/>
      <c r="R36" s="518"/>
      <c r="S36" s="518"/>
      <c r="T36" s="518"/>
      <c r="U36" s="518"/>
    </row>
    <row r="37" spans="1:21" ht="68.25" customHeight="1" x14ac:dyDescent="0.25">
      <c r="A37" s="514"/>
      <c r="B37" s="11" t="s">
        <v>462</v>
      </c>
      <c r="C37" s="11" t="s">
        <v>589</v>
      </c>
      <c r="D37" s="11" t="s">
        <v>590</v>
      </c>
      <c r="E37" s="11" t="s">
        <v>634</v>
      </c>
      <c r="F37" s="11" t="s">
        <v>635</v>
      </c>
      <c r="G37" s="11" t="s">
        <v>593</v>
      </c>
      <c r="H37" s="102">
        <v>1.18E-2</v>
      </c>
      <c r="I37" s="102">
        <v>1.18E-2</v>
      </c>
      <c r="J37" s="518"/>
      <c r="K37" s="518"/>
      <c r="L37" s="518"/>
      <c r="M37" s="518"/>
      <c r="N37" s="102">
        <v>1.18E-2</v>
      </c>
      <c r="O37" s="518"/>
      <c r="P37" s="518"/>
      <c r="Q37" s="518"/>
      <c r="R37" s="518"/>
      <c r="S37" s="518"/>
      <c r="T37" s="518"/>
      <c r="U37" s="518"/>
    </row>
    <row r="38" spans="1:21" ht="53.25" customHeight="1" x14ac:dyDescent="0.25">
      <c r="A38" s="514"/>
      <c r="B38" s="11" t="s">
        <v>462</v>
      </c>
      <c r="C38" s="11" t="s">
        <v>589</v>
      </c>
      <c r="D38" s="11" t="s">
        <v>590</v>
      </c>
      <c r="E38" s="11" t="s">
        <v>636</v>
      </c>
      <c r="F38" s="11" t="s">
        <v>637</v>
      </c>
      <c r="G38" s="11" t="s">
        <v>593</v>
      </c>
      <c r="H38" s="102">
        <v>1.18E-2</v>
      </c>
      <c r="I38" s="102">
        <v>1.18E-2</v>
      </c>
      <c r="J38" s="519"/>
      <c r="K38" s="518"/>
      <c r="L38" s="518"/>
      <c r="M38" s="518"/>
      <c r="N38" s="518"/>
      <c r="O38" s="518"/>
      <c r="P38" s="518"/>
      <c r="Q38" s="518"/>
      <c r="R38" s="518"/>
      <c r="S38" s="518"/>
      <c r="T38" s="518"/>
      <c r="U38" s="102">
        <v>1.18E-2</v>
      </c>
    </row>
    <row r="39" spans="1:21" ht="89.25" customHeight="1" x14ac:dyDescent="0.25">
      <c r="A39" s="514"/>
      <c r="B39" s="11" t="s">
        <v>462</v>
      </c>
      <c r="C39" s="11" t="s">
        <v>589</v>
      </c>
      <c r="D39" s="11" t="s">
        <v>590</v>
      </c>
      <c r="E39" s="11" t="s">
        <v>638</v>
      </c>
      <c r="F39" s="11" t="s">
        <v>639</v>
      </c>
      <c r="G39" s="11" t="s">
        <v>593</v>
      </c>
      <c r="H39" s="102">
        <v>1.18E-2</v>
      </c>
      <c r="I39" s="102">
        <v>1.18E-2</v>
      </c>
      <c r="J39" s="518"/>
      <c r="K39" s="518"/>
      <c r="L39" s="518"/>
      <c r="M39" s="518"/>
      <c r="N39" s="518"/>
      <c r="O39" s="518"/>
      <c r="P39" s="518"/>
      <c r="Q39" s="518"/>
      <c r="R39" s="518"/>
      <c r="S39" s="518"/>
      <c r="T39" s="518"/>
      <c r="U39" s="102">
        <v>1.18E-2</v>
      </c>
    </row>
    <row r="40" spans="1:21" ht="64.5" customHeight="1" x14ac:dyDescent="0.25">
      <c r="A40" s="514"/>
      <c r="B40" s="11" t="s">
        <v>462</v>
      </c>
      <c r="C40" s="11" t="s">
        <v>589</v>
      </c>
      <c r="D40" s="11" t="s">
        <v>590</v>
      </c>
      <c r="E40" s="11" t="s">
        <v>640</v>
      </c>
      <c r="F40" s="11" t="s">
        <v>641</v>
      </c>
      <c r="G40" s="11" t="s">
        <v>593</v>
      </c>
      <c r="H40" s="102">
        <v>1.18E-2</v>
      </c>
      <c r="I40" s="104">
        <v>5.8999999999999999E-3</v>
      </c>
      <c r="J40" s="518"/>
      <c r="K40" s="102"/>
      <c r="L40" s="518"/>
      <c r="M40" s="518"/>
      <c r="N40" s="518"/>
      <c r="O40" s="518"/>
      <c r="P40" s="518"/>
      <c r="Q40" s="102">
        <v>1.18E-2</v>
      </c>
      <c r="R40" s="518"/>
      <c r="S40" s="518"/>
      <c r="T40" s="518"/>
      <c r="U40" s="518"/>
    </row>
    <row r="41" spans="1:21" ht="69.599999999999994" customHeight="1" x14ac:dyDescent="0.25">
      <c r="A41" s="514"/>
      <c r="B41" s="11" t="s">
        <v>462</v>
      </c>
      <c r="C41" s="11" t="s">
        <v>589</v>
      </c>
      <c r="D41" s="11" t="s">
        <v>590</v>
      </c>
      <c r="E41" s="11" t="s">
        <v>642</v>
      </c>
      <c r="F41" s="11" t="s">
        <v>643</v>
      </c>
      <c r="G41" s="11" t="s">
        <v>593</v>
      </c>
      <c r="H41" s="102">
        <v>1.18E-2</v>
      </c>
      <c r="I41" s="102">
        <v>1.18E-2</v>
      </c>
      <c r="J41" s="102">
        <v>1.18E-2</v>
      </c>
      <c r="K41" s="518"/>
      <c r="L41" s="518"/>
      <c r="M41" s="518"/>
      <c r="N41" s="518"/>
      <c r="O41" s="518"/>
      <c r="P41" s="518"/>
      <c r="Q41" s="518"/>
      <c r="R41" s="518"/>
      <c r="S41" s="518"/>
      <c r="T41" s="518"/>
      <c r="U41" s="518"/>
    </row>
    <row r="42" spans="1:21" ht="53.25" customHeight="1" x14ac:dyDescent="0.25">
      <c r="A42" s="514"/>
      <c r="B42" s="11" t="s">
        <v>462</v>
      </c>
      <c r="C42" s="11" t="s">
        <v>589</v>
      </c>
      <c r="D42" s="11" t="s">
        <v>590</v>
      </c>
      <c r="E42" s="11" t="s">
        <v>644</v>
      </c>
      <c r="F42" s="11" t="s">
        <v>637</v>
      </c>
      <c r="G42" s="11" t="s">
        <v>593</v>
      </c>
      <c r="H42" s="102">
        <v>1.18E-2</v>
      </c>
      <c r="I42" s="102">
        <v>1.18E-2</v>
      </c>
      <c r="J42" s="518"/>
      <c r="K42" s="518"/>
      <c r="L42" s="518"/>
      <c r="M42" s="518"/>
      <c r="N42" s="102">
        <v>1.18E-2</v>
      </c>
      <c r="O42" s="518"/>
      <c r="P42" s="518"/>
      <c r="Q42" s="518"/>
      <c r="R42" s="518"/>
      <c r="S42" s="518"/>
      <c r="T42" s="518"/>
      <c r="U42" s="518"/>
    </row>
    <row r="43" spans="1:21" ht="53.25" customHeight="1" x14ac:dyDescent="0.25">
      <c r="A43" s="514"/>
      <c r="B43" s="11" t="s">
        <v>462</v>
      </c>
      <c r="C43" s="11" t="s">
        <v>589</v>
      </c>
      <c r="D43" s="11" t="s">
        <v>590</v>
      </c>
      <c r="E43" s="11" t="s">
        <v>645</v>
      </c>
      <c r="F43" s="11" t="s">
        <v>646</v>
      </c>
      <c r="G43" s="11" t="s">
        <v>593</v>
      </c>
      <c r="H43" s="102">
        <v>1.18E-2</v>
      </c>
      <c r="I43" s="102">
        <v>1.18E-2</v>
      </c>
      <c r="J43" s="518"/>
      <c r="K43" s="518"/>
      <c r="L43" s="518"/>
      <c r="M43" s="102">
        <v>1.18E-2</v>
      </c>
      <c r="N43" s="518"/>
      <c r="O43" s="518"/>
      <c r="P43" s="518"/>
      <c r="Q43" s="518"/>
      <c r="R43" s="518"/>
      <c r="S43" s="518"/>
      <c r="T43" s="518"/>
      <c r="U43" s="518"/>
    </row>
    <row r="44" spans="1:21" ht="53.25" customHeight="1" x14ac:dyDescent="0.25">
      <c r="A44" s="514"/>
      <c r="B44" s="11" t="s">
        <v>462</v>
      </c>
      <c r="C44" s="11" t="s">
        <v>589</v>
      </c>
      <c r="D44" s="11" t="s">
        <v>590</v>
      </c>
      <c r="E44" s="11" t="s">
        <v>647</v>
      </c>
      <c r="F44" s="11" t="s">
        <v>648</v>
      </c>
      <c r="G44" s="11" t="s">
        <v>593</v>
      </c>
      <c r="H44" s="102">
        <v>1.18E-2</v>
      </c>
      <c r="I44" s="102">
        <v>1.18E-2</v>
      </c>
      <c r="J44" s="518"/>
      <c r="K44" s="518"/>
      <c r="L44" s="518"/>
      <c r="M44" s="518"/>
      <c r="N44" s="518"/>
      <c r="O44" s="102">
        <v>1.18E-2</v>
      </c>
      <c r="P44" s="518"/>
      <c r="Q44" s="518"/>
      <c r="R44" s="518"/>
      <c r="S44" s="518"/>
      <c r="T44" s="518"/>
      <c r="U44" s="518"/>
    </row>
    <row r="45" spans="1:21" ht="53.25" customHeight="1" x14ac:dyDescent="0.25">
      <c r="A45" s="514"/>
      <c r="B45" s="11" t="s">
        <v>462</v>
      </c>
      <c r="C45" s="11" t="s">
        <v>589</v>
      </c>
      <c r="D45" s="11" t="s">
        <v>590</v>
      </c>
      <c r="E45" s="11" t="s">
        <v>649</v>
      </c>
      <c r="F45" s="11" t="s">
        <v>650</v>
      </c>
      <c r="G45" s="11" t="s">
        <v>593</v>
      </c>
      <c r="H45" s="102">
        <v>1.18E-2</v>
      </c>
      <c r="I45" s="104">
        <v>3.933333333333333E-3</v>
      </c>
      <c r="J45" s="518"/>
      <c r="K45" s="104">
        <v>3.933333333333333E-3</v>
      </c>
      <c r="L45" s="518"/>
      <c r="M45" s="518"/>
      <c r="N45" s="518"/>
      <c r="O45" s="104">
        <v>3.933333333333333E-3</v>
      </c>
      <c r="P45" s="518"/>
      <c r="Q45" s="518"/>
      <c r="R45" s="518"/>
      <c r="S45" s="104">
        <v>3.933333333333333E-3</v>
      </c>
      <c r="T45" s="518"/>
      <c r="U45" s="518"/>
    </row>
    <row r="46" spans="1:21" ht="53.25" customHeight="1" x14ac:dyDescent="0.25">
      <c r="A46" s="514"/>
      <c r="B46" s="11" t="s">
        <v>462</v>
      </c>
      <c r="C46" s="11" t="s">
        <v>589</v>
      </c>
      <c r="D46" s="11" t="s">
        <v>590</v>
      </c>
      <c r="E46" s="11" t="s">
        <v>651</v>
      </c>
      <c r="F46" s="11" t="s">
        <v>652</v>
      </c>
      <c r="G46" s="11" t="s">
        <v>593</v>
      </c>
      <c r="H46" s="102">
        <v>1.18E-2</v>
      </c>
      <c r="I46" s="104">
        <v>5.8999999999999999E-3</v>
      </c>
      <c r="J46" s="518"/>
      <c r="K46" s="518"/>
      <c r="L46" s="104">
        <v>5.8999999999999999E-3</v>
      </c>
      <c r="M46" s="518"/>
      <c r="N46" s="518"/>
      <c r="O46" s="518"/>
      <c r="P46" s="518"/>
      <c r="Q46" s="518"/>
      <c r="R46" s="104">
        <v>5.8999999999999999E-3</v>
      </c>
      <c r="S46" s="518"/>
      <c r="T46" s="518"/>
      <c r="U46" s="518"/>
    </row>
    <row r="47" spans="1:21" ht="53.25" customHeight="1" x14ac:dyDescent="0.25">
      <c r="A47" s="514"/>
      <c r="B47" s="11" t="s">
        <v>462</v>
      </c>
      <c r="C47" s="11" t="s">
        <v>589</v>
      </c>
      <c r="D47" s="11" t="s">
        <v>590</v>
      </c>
      <c r="E47" s="11" t="s">
        <v>653</v>
      </c>
      <c r="F47" s="11" t="s">
        <v>654</v>
      </c>
      <c r="G47" s="11" t="s">
        <v>593</v>
      </c>
      <c r="H47" s="102">
        <v>1.18E-2</v>
      </c>
      <c r="I47" s="102">
        <v>1.18E-2</v>
      </c>
      <c r="J47" s="518"/>
      <c r="K47" s="518"/>
      <c r="L47" s="102">
        <v>1.18E-2</v>
      </c>
      <c r="M47" s="518"/>
      <c r="N47" s="518"/>
      <c r="O47" s="518"/>
      <c r="P47" s="518"/>
      <c r="Q47" s="518"/>
      <c r="R47" s="518"/>
      <c r="S47" s="518"/>
      <c r="T47" s="518"/>
      <c r="U47" s="518"/>
    </row>
    <row r="48" spans="1:21" ht="78.599999999999994" customHeight="1" x14ac:dyDescent="0.25">
      <c r="A48" s="514"/>
      <c r="B48" s="11" t="s">
        <v>462</v>
      </c>
      <c r="C48" s="11" t="s">
        <v>589</v>
      </c>
      <c r="D48" s="11" t="s">
        <v>590</v>
      </c>
      <c r="E48" s="11" t="s">
        <v>655</v>
      </c>
      <c r="F48" s="11" t="s">
        <v>656</v>
      </c>
      <c r="G48" s="11" t="s">
        <v>593</v>
      </c>
      <c r="H48" s="102">
        <v>1.18E-2</v>
      </c>
      <c r="I48" s="102">
        <v>1.18E-2</v>
      </c>
      <c r="J48" s="518"/>
      <c r="K48" s="518"/>
      <c r="L48" s="518"/>
      <c r="M48" s="518"/>
      <c r="N48" s="102">
        <v>1.18E-2</v>
      </c>
      <c r="O48" s="518"/>
      <c r="P48" s="518"/>
      <c r="Q48" s="518"/>
      <c r="R48" s="518"/>
      <c r="S48" s="518"/>
      <c r="T48" s="518"/>
      <c r="U48" s="518"/>
    </row>
    <row r="49" spans="1:21" ht="66.75" customHeight="1" x14ac:dyDescent="0.25">
      <c r="A49" s="514"/>
      <c r="B49" s="11" t="s">
        <v>462</v>
      </c>
      <c r="C49" s="11" t="s">
        <v>589</v>
      </c>
      <c r="D49" s="11" t="s">
        <v>590</v>
      </c>
      <c r="E49" s="11" t="s">
        <v>657</v>
      </c>
      <c r="F49" s="11" t="s">
        <v>658</v>
      </c>
      <c r="G49" s="11" t="s">
        <v>593</v>
      </c>
      <c r="H49" s="102">
        <v>1.18E-2</v>
      </c>
      <c r="I49" s="104">
        <v>3.933333333333333E-3</v>
      </c>
      <c r="J49" s="518"/>
      <c r="K49" s="518"/>
      <c r="L49" s="104">
        <v>3.933333333333333E-3</v>
      </c>
      <c r="M49" s="518"/>
      <c r="N49" s="518"/>
      <c r="O49" s="104">
        <v>3.933333333333333E-3</v>
      </c>
      <c r="P49" s="518"/>
      <c r="Q49" s="518"/>
      <c r="R49" s="104">
        <v>3.933333333333333E-3</v>
      </c>
      <c r="S49" s="518"/>
      <c r="T49" s="518"/>
      <c r="U49" s="518"/>
    </row>
    <row r="50" spans="1:21" ht="53.25" customHeight="1" x14ac:dyDescent="0.25">
      <c r="A50" s="514"/>
      <c r="B50" s="11" t="s">
        <v>462</v>
      </c>
      <c r="C50" s="11" t="s">
        <v>589</v>
      </c>
      <c r="D50" s="11" t="s">
        <v>590</v>
      </c>
      <c r="E50" s="11" t="s">
        <v>659</v>
      </c>
      <c r="F50" s="11" t="s">
        <v>660</v>
      </c>
      <c r="G50" s="11" t="s">
        <v>593</v>
      </c>
      <c r="H50" s="102">
        <v>1.18E-2</v>
      </c>
      <c r="I50" s="104">
        <v>5.8999999999999999E-3</v>
      </c>
      <c r="J50" s="518"/>
      <c r="K50" s="518"/>
      <c r="L50" s="518"/>
      <c r="M50" s="104">
        <v>5.8999999999999999E-3</v>
      </c>
      <c r="N50" s="518"/>
      <c r="O50" s="518"/>
      <c r="P50" s="518"/>
      <c r="Q50" s="518"/>
      <c r="R50" s="518"/>
      <c r="S50" s="104">
        <v>5.8999999999999999E-3</v>
      </c>
      <c r="T50" s="518"/>
      <c r="U50" s="518"/>
    </row>
    <row r="51" spans="1:21" ht="62.1" customHeight="1" x14ac:dyDescent="0.25">
      <c r="A51" s="514"/>
      <c r="B51" s="11" t="s">
        <v>462</v>
      </c>
      <c r="C51" s="11" t="s">
        <v>589</v>
      </c>
      <c r="D51" s="11" t="s">
        <v>590</v>
      </c>
      <c r="E51" s="11" t="s">
        <v>661</v>
      </c>
      <c r="F51" s="11" t="s">
        <v>662</v>
      </c>
      <c r="G51" s="11" t="s">
        <v>593</v>
      </c>
      <c r="H51" s="102">
        <v>1.18E-2</v>
      </c>
      <c r="I51" s="102">
        <v>1.18E-2</v>
      </c>
      <c r="J51" s="518"/>
      <c r="K51" s="518"/>
      <c r="L51" s="518"/>
      <c r="M51" s="102">
        <v>1.18E-2</v>
      </c>
      <c r="N51" s="518"/>
      <c r="O51" s="518"/>
      <c r="P51" s="518"/>
      <c r="Q51" s="518"/>
      <c r="R51" s="518"/>
      <c r="S51" s="518"/>
      <c r="T51" s="518"/>
      <c r="U51" s="518"/>
    </row>
    <row r="52" spans="1:21" ht="69.599999999999994" customHeight="1" x14ac:dyDescent="0.25">
      <c r="A52" s="514"/>
      <c r="B52" s="11" t="s">
        <v>462</v>
      </c>
      <c r="C52" s="11" t="s">
        <v>589</v>
      </c>
      <c r="D52" s="11" t="s">
        <v>590</v>
      </c>
      <c r="E52" s="11" t="s">
        <v>663</v>
      </c>
      <c r="F52" s="11" t="s">
        <v>664</v>
      </c>
      <c r="G52" s="11" t="s">
        <v>593</v>
      </c>
      <c r="H52" s="102">
        <v>1.18E-2</v>
      </c>
      <c r="I52" s="104">
        <v>5.8999999999999999E-3</v>
      </c>
      <c r="J52" s="518"/>
      <c r="K52" s="518"/>
      <c r="L52" s="518"/>
      <c r="M52" s="104">
        <v>5.8999999999999999E-3</v>
      </c>
      <c r="N52" s="518"/>
      <c r="O52" s="518"/>
      <c r="P52" s="518"/>
      <c r="Q52" s="518"/>
      <c r="R52" s="104">
        <v>5.8999999999999999E-3</v>
      </c>
      <c r="S52" s="518"/>
      <c r="T52" s="518"/>
      <c r="U52" s="518"/>
    </row>
    <row r="53" spans="1:21" ht="53.25" customHeight="1" x14ac:dyDescent="0.25">
      <c r="A53" s="514"/>
      <c r="B53" s="11" t="s">
        <v>462</v>
      </c>
      <c r="C53" s="11" t="s">
        <v>589</v>
      </c>
      <c r="D53" s="11" t="s">
        <v>590</v>
      </c>
      <c r="E53" s="11" t="s">
        <v>665</v>
      </c>
      <c r="F53" s="11" t="s">
        <v>666</v>
      </c>
      <c r="G53" s="11" t="s">
        <v>593</v>
      </c>
      <c r="H53" s="102">
        <v>1.18E-2</v>
      </c>
      <c r="I53" s="104">
        <v>3.933333333333333E-3</v>
      </c>
      <c r="J53" s="518"/>
      <c r="K53" s="518"/>
      <c r="L53" s="104">
        <v>3.933333333333333E-3</v>
      </c>
      <c r="M53" s="518"/>
      <c r="N53" s="518"/>
      <c r="O53" s="104">
        <v>3.933333333333333E-3</v>
      </c>
      <c r="P53" s="518"/>
      <c r="Q53" s="518"/>
      <c r="R53" s="104">
        <v>3.933333333333333E-3</v>
      </c>
      <c r="S53" s="518"/>
      <c r="T53" s="518"/>
      <c r="U53" s="518"/>
    </row>
    <row r="54" spans="1:21" ht="53.25" customHeight="1" x14ac:dyDescent="0.25">
      <c r="A54" s="514"/>
      <c r="B54" s="11" t="s">
        <v>462</v>
      </c>
      <c r="C54" s="11" t="s">
        <v>589</v>
      </c>
      <c r="D54" s="11" t="s">
        <v>590</v>
      </c>
      <c r="E54" s="11" t="s">
        <v>667</v>
      </c>
      <c r="F54" s="11" t="s">
        <v>668</v>
      </c>
      <c r="G54" s="11" t="s">
        <v>593</v>
      </c>
      <c r="H54" s="102">
        <v>1.18E-2</v>
      </c>
      <c r="I54" s="104">
        <v>1.1800000000000001E-3</v>
      </c>
      <c r="J54" s="518"/>
      <c r="K54" s="104">
        <v>1.1800000000000001E-3</v>
      </c>
      <c r="L54" s="104">
        <v>1.1800000000000001E-3</v>
      </c>
      <c r="M54" s="104">
        <v>1.1800000000000001E-3</v>
      </c>
      <c r="N54" s="104">
        <v>1.1800000000000001E-3</v>
      </c>
      <c r="O54" s="104">
        <v>1.1800000000000001E-3</v>
      </c>
      <c r="P54" s="104">
        <v>1.1800000000000001E-3</v>
      </c>
      <c r="Q54" s="104">
        <v>1.1800000000000001E-3</v>
      </c>
      <c r="R54" s="104">
        <v>1.1800000000000001E-3</v>
      </c>
      <c r="S54" s="104">
        <v>1.1800000000000001E-3</v>
      </c>
      <c r="T54" s="104">
        <v>1.1800000000000001E-3</v>
      </c>
      <c r="U54" s="518"/>
    </row>
    <row r="55" spans="1:21" ht="106.5" customHeight="1" x14ac:dyDescent="0.25">
      <c r="A55" s="514"/>
      <c r="B55" s="11" t="s">
        <v>462</v>
      </c>
      <c r="C55" s="11" t="s">
        <v>589</v>
      </c>
      <c r="D55" s="11" t="s">
        <v>590</v>
      </c>
      <c r="E55" s="11" t="s">
        <v>669</v>
      </c>
      <c r="F55" s="11" t="s">
        <v>670</v>
      </c>
      <c r="G55" s="11" t="s">
        <v>593</v>
      </c>
      <c r="H55" s="102">
        <v>1.18E-2</v>
      </c>
      <c r="I55" s="102">
        <v>1.18E-2</v>
      </c>
      <c r="J55" s="518"/>
      <c r="K55" s="518"/>
      <c r="L55" s="518"/>
      <c r="M55" s="102">
        <v>1.18E-2</v>
      </c>
      <c r="N55" s="518"/>
      <c r="O55" s="518"/>
      <c r="P55" s="518"/>
      <c r="Q55" s="518"/>
      <c r="R55" s="518"/>
      <c r="S55" s="518"/>
      <c r="T55" s="518"/>
      <c r="U55" s="518"/>
    </row>
    <row r="56" spans="1:21" ht="53.25" customHeight="1" x14ac:dyDescent="0.25">
      <c r="A56" s="514"/>
      <c r="B56" s="11" t="s">
        <v>462</v>
      </c>
      <c r="C56" s="11" t="s">
        <v>589</v>
      </c>
      <c r="D56" s="11" t="s">
        <v>590</v>
      </c>
      <c r="E56" s="11" t="s">
        <v>671</v>
      </c>
      <c r="F56" s="11" t="s">
        <v>672</v>
      </c>
      <c r="G56" s="11" t="s">
        <v>593</v>
      </c>
      <c r="H56" s="102">
        <v>1.18E-2</v>
      </c>
      <c r="I56" s="104">
        <v>5.8999999999999999E-3</v>
      </c>
      <c r="J56" s="518"/>
      <c r="K56" s="518"/>
      <c r="L56" s="518"/>
      <c r="M56" s="518"/>
      <c r="N56" s="104">
        <v>5.8999999999999999E-3</v>
      </c>
      <c r="O56" s="518"/>
      <c r="P56" s="518"/>
      <c r="Q56" s="518"/>
      <c r="R56" s="518"/>
      <c r="S56" s="104">
        <v>5.8999999999999999E-3</v>
      </c>
      <c r="T56" s="518"/>
      <c r="U56" s="518"/>
    </row>
    <row r="57" spans="1:21" ht="63.6" customHeight="1" x14ac:dyDescent="0.25">
      <c r="A57" s="514"/>
      <c r="B57" s="11" t="s">
        <v>462</v>
      </c>
      <c r="C57" s="11" t="s">
        <v>589</v>
      </c>
      <c r="D57" s="11" t="s">
        <v>590</v>
      </c>
      <c r="E57" s="11" t="s">
        <v>673</v>
      </c>
      <c r="F57" s="11" t="s">
        <v>674</v>
      </c>
      <c r="G57" s="11" t="s">
        <v>593</v>
      </c>
      <c r="H57" s="102">
        <v>1.18E-2</v>
      </c>
      <c r="I57" s="102">
        <v>1.18E-2</v>
      </c>
      <c r="J57" s="518"/>
      <c r="K57" s="518"/>
      <c r="L57" s="102">
        <v>1.18E-2</v>
      </c>
      <c r="M57" s="518"/>
      <c r="N57" s="518"/>
      <c r="O57" s="518"/>
      <c r="P57" s="518"/>
      <c r="Q57" s="518"/>
      <c r="R57" s="518"/>
      <c r="S57" s="518"/>
      <c r="T57" s="518"/>
      <c r="U57" s="518"/>
    </row>
    <row r="58" spans="1:21" ht="53.25" customHeight="1" x14ac:dyDescent="0.25">
      <c r="A58" s="514"/>
      <c r="B58" s="11" t="s">
        <v>462</v>
      </c>
      <c r="C58" s="11" t="s">
        <v>589</v>
      </c>
      <c r="D58" s="11" t="s">
        <v>590</v>
      </c>
      <c r="E58" s="11" t="s">
        <v>675</v>
      </c>
      <c r="F58" s="11" t="s">
        <v>674</v>
      </c>
      <c r="G58" s="11" t="s">
        <v>593</v>
      </c>
      <c r="H58" s="102">
        <v>1.18E-2</v>
      </c>
      <c r="I58" s="102">
        <v>1.18E-2</v>
      </c>
      <c r="J58" s="518"/>
      <c r="K58" s="518"/>
      <c r="L58" s="102">
        <v>1.18E-2</v>
      </c>
      <c r="M58" s="518"/>
      <c r="N58" s="518"/>
      <c r="O58" s="518"/>
      <c r="P58" s="518"/>
      <c r="Q58" s="518"/>
      <c r="R58" s="518"/>
      <c r="S58" s="518"/>
      <c r="T58" s="518"/>
      <c r="U58" s="518"/>
    </row>
    <row r="59" spans="1:21" ht="62.45" customHeight="1" x14ac:dyDescent="0.25">
      <c r="A59" s="514"/>
      <c r="B59" s="11" t="s">
        <v>462</v>
      </c>
      <c r="C59" s="11" t="s">
        <v>589</v>
      </c>
      <c r="D59" s="11" t="s">
        <v>590</v>
      </c>
      <c r="E59" s="11" t="s">
        <v>676</v>
      </c>
      <c r="F59" s="11" t="s">
        <v>677</v>
      </c>
      <c r="G59" s="11" t="s">
        <v>593</v>
      </c>
      <c r="H59" s="102">
        <v>1.18E-2</v>
      </c>
      <c r="I59" s="102">
        <v>1.18E-2</v>
      </c>
      <c r="J59" s="102">
        <v>1.18E-2</v>
      </c>
      <c r="K59" s="518"/>
      <c r="L59" s="518"/>
      <c r="M59" s="518"/>
      <c r="N59" s="518"/>
      <c r="O59" s="518"/>
      <c r="P59" s="518"/>
      <c r="Q59" s="518"/>
      <c r="R59" s="518"/>
      <c r="S59" s="518"/>
      <c r="T59" s="518"/>
      <c r="U59" s="518"/>
    </row>
    <row r="60" spans="1:21" ht="58.35" customHeight="1" x14ac:dyDescent="0.25">
      <c r="A60" s="514"/>
      <c r="B60" s="11" t="s">
        <v>462</v>
      </c>
      <c r="C60" s="11" t="s">
        <v>589</v>
      </c>
      <c r="D60" s="11" t="s">
        <v>590</v>
      </c>
      <c r="E60" s="11" t="s">
        <v>678</v>
      </c>
      <c r="F60" s="11" t="s">
        <v>679</v>
      </c>
      <c r="G60" s="11" t="s">
        <v>593</v>
      </c>
      <c r="H60" s="102">
        <v>1.18E-2</v>
      </c>
      <c r="I60" s="102">
        <v>1.18E-2</v>
      </c>
      <c r="J60" s="518"/>
      <c r="K60" s="518"/>
      <c r="L60" s="518"/>
      <c r="M60" s="518"/>
      <c r="N60" s="518"/>
      <c r="O60" s="518"/>
      <c r="P60" s="518"/>
      <c r="Q60" s="518"/>
      <c r="R60" s="518"/>
      <c r="S60" s="102">
        <v>1.18E-2</v>
      </c>
      <c r="T60" s="518"/>
      <c r="U60" s="518"/>
    </row>
    <row r="61" spans="1:21" ht="59.1" customHeight="1" x14ac:dyDescent="0.25">
      <c r="A61" s="514"/>
      <c r="B61" s="11" t="s">
        <v>462</v>
      </c>
      <c r="C61" s="11" t="s">
        <v>589</v>
      </c>
      <c r="D61" s="11" t="s">
        <v>590</v>
      </c>
      <c r="E61" s="11" t="s">
        <v>680</v>
      </c>
      <c r="F61" s="11" t="s">
        <v>662</v>
      </c>
      <c r="G61" s="11" t="s">
        <v>593</v>
      </c>
      <c r="H61" s="102">
        <v>1.18E-2</v>
      </c>
      <c r="I61" s="102">
        <v>1.18E-2</v>
      </c>
      <c r="J61" s="518"/>
      <c r="K61" s="518"/>
      <c r="L61" s="518"/>
      <c r="M61" s="518"/>
      <c r="N61" s="518"/>
      <c r="O61" s="518"/>
      <c r="P61" s="102">
        <v>1.18E-2</v>
      </c>
      <c r="Q61" s="518"/>
      <c r="R61" s="518"/>
      <c r="S61" s="518"/>
      <c r="T61" s="518"/>
      <c r="U61" s="518"/>
    </row>
    <row r="62" spans="1:21" ht="53.25" customHeight="1" x14ac:dyDescent="0.25">
      <c r="A62" s="514"/>
      <c r="B62" s="11" t="s">
        <v>462</v>
      </c>
      <c r="C62" s="11" t="s">
        <v>589</v>
      </c>
      <c r="D62" s="11" t="s">
        <v>590</v>
      </c>
      <c r="E62" s="11" t="s">
        <v>681</v>
      </c>
      <c r="F62" s="11" t="s">
        <v>682</v>
      </c>
      <c r="G62" s="11" t="s">
        <v>593</v>
      </c>
      <c r="H62" s="102">
        <v>1.18E-2</v>
      </c>
      <c r="I62" s="102">
        <v>1.18E-2</v>
      </c>
      <c r="J62" s="518"/>
      <c r="K62" s="518"/>
      <c r="L62" s="518"/>
      <c r="M62" s="518"/>
      <c r="N62" s="102">
        <v>1.18E-2</v>
      </c>
      <c r="O62" s="518"/>
      <c r="P62" s="518"/>
      <c r="Q62" s="518"/>
      <c r="R62" s="518"/>
      <c r="S62" s="518"/>
      <c r="T62" s="518"/>
      <c r="U62" s="518"/>
    </row>
    <row r="63" spans="1:21" ht="53.25" customHeight="1" x14ac:dyDescent="0.25">
      <c r="A63" s="514"/>
      <c r="B63" s="11" t="s">
        <v>462</v>
      </c>
      <c r="C63" s="11" t="s">
        <v>589</v>
      </c>
      <c r="D63" s="11" t="s">
        <v>590</v>
      </c>
      <c r="E63" s="11" t="s">
        <v>683</v>
      </c>
      <c r="F63" s="11" t="s">
        <v>684</v>
      </c>
      <c r="G63" s="11" t="s">
        <v>593</v>
      </c>
      <c r="H63" s="102">
        <v>1.18E-2</v>
      </c>
      <c r="I63" s="102">
        <v>1.18E-2</v>
      </c>
      <c r="J63" s="518"/>
      <c r="K63" s="518"/>
      <c r="L63" s="518"/>
      <c r="M63" s="518"/>
      <c r="N63" s="518"/>
      <c r="O63" s="518"/>
      <c r="P63" s="518"/>
      <c r="Q63" s="518"/>
      <c r="R63" s="518"/>
      <c r="S63" s="102">
        <v>1.18E-2</v>
      </c>
      <c r="T63" s="518"/>
      <c r="U63" s="518"/>
    </row>
    <row r="64" spans="1:21" ht="53.25" customHeight="1" x14ac:dyDescent="0.25">
      <c r="A64" s="514"/>
      <c r="B64" s="11" t="s">
        <v>462</v>
      </c>
      <c r="C64" s="11" t="s">
        <v>589</v>
      </c>
      <c r="D64" s="11" t="s">
        <v>590</v>
      </c>
      <c r="E64" s="11" t="s">
        <v>685</v>
      </c>
      <c r="F64" s="11" t="s">
        <v>686</v>
      </c>
      <c r="G64" s="11" t="s">
        <v>593</v>
      </c>
      <c r="H64" s="102">
        <v>1.18E-2</v>
      </c>
      <c r="I64" s="102">
        <v>1.18E-2</v>
      </c>
      <c r="J64" s="518"/>
      <c r="K64" s="102">
        <v>1.18E-2</v>
      </c>
      <c r="L64" s="518"/>
      <c r="M64" s="518"/>
      <c r="N64" s="518"/>
      <c r="O64" s="518"/>
      <c r="P64" s="518"/>
      <c r="Q64" s="518"/>
      <c r="R64" s="518"/>
      <c r="S64" s="518"/>
      <c r="T64" s="518"/>
      <c r="U64" s="518"/>
    </row>
    <row r="65" spans="1:21" ht="53.25" customHeight="1" x14ac:dyDescent="0.25">
      <c r="A65" s="514"/>
      <c r="B65" s="11" t="s">
        <v>462</v>
      </c>
      <c r="C65" s="11" t="s">
        <v>589</v>
      </c>
      <c r="D65" s="11" t="s">
        <v>590</v>
      </c>
      <c r="E65" s="11" t="s">
        <v>687</v>
      </c>
      <c r="F65" s="11" t="s">
        <v>688</v>
      </c>
      <c r="G65" s="11" t="s">
        <v>593</v>
      </c>
      <c r="H65" s="102">
        <v>1.18E-2</v>
      </c>
      <c r="I65" s="102">
        <v>5.8999999999999999E-3</v>
      </c>
      <c r="J65" s="518"/>
      <c r="K65" s="518"/>
      <c r="L65" s="518"/>
      <c r="M65" s="518"/>
      <c r="N65" s="518"/>
      <c r="O65" s="102">
        <v>5.8999999999999999E-3</v>
      </c>
      <c r="P65" s="518"/>
      <c r="Q65" s="518"/>
      <c r="R65" s="518"/>
      <c r="S65" s="518"/>
      <c r="T65" s="102">
        <v>5.8999999999999999E-3</v>
      </c>
      <c r="U65" s="518"/>
    </row>
    <row r="66" spans="1:21" ht="53.25" customHeight="1" x14ac:dyDescent="0.25">
      <c r="A66" s="514"/>
      <c r="B66" s="11" t="s">
        <v>462</v>
      </c>
      <c r="C66" s="11" t="s">
        <v>589</v>
      </c>
      <c r="D66" s="11" t="s">
        <v>590</v>
      </c>
      <c r="E66" s="11" t="s">
        <v>689</v>
      </c>
      <c r="F66" s="11" t="s">
        <v>662</v>
      </c>
      <c r="G66" s="11" t="s">
        <v>593</v>
      </c>
      <c r="H66" s="102">
        <v>1.18E-2</v>
      </c>
      <c r="I66" s="102">
        <v>1.18E-2</v>
      </c>
      <c r="J66" s="518"/>
      <c r="K66" s="518"/>
      <c r="L66" s="518"/>
      <c r="M66" s="518"/>
      <c r="N66" s="518"/>
      <c r="O66" s="518"/>
      <c r="P66" s="518"/>
      <c r="Q66" s="518"/>
      <c r="R66" s="518"/>
      <c r="S66" s="102">
        <v>1.18E-2</v>
      </c>
      <c r="T66" s="518"/>
      <c r="U66" s="518"/>
    </row>
    <row r="67" spans="1:21" ht="78.599999999999994" customHeight="1" x14ac:dyDescent="0.25">
      <c r="A67" s="514"/>
      <c r="B67" s="11" t="s">
        <v>462</v>
      </c>
      <c r="C67" s="11" t="s">
        <v>589</v>
      </c>
      <c r="D67" s="11" t="s">
        <v>590</v>
      </c>
      <c r="E67" s="11" t="s">
        <v>690</v>
      </c>
      <c r="F67" s="11" t="s">
        <v>674</v>
      </c>
      <c r="G67" s="11" t="s">
        <v>593</v>
      </c>
      <c r="H67" s="102">
        <v>1.18E-2</v>
      </c>
      <c r="I67" s="102">
        <v>1.18E-2</v>
      </c>
      <c r="J67" s="518"/>
      <c r="K67" s="518"/>
      <c r="L67" s="518"/>
      <c r="M67" s="102">
        <v>1.18E-2</v>
      </c>
      <c r="N67" s="518"/>
      <c r="O67" s="518"/>
      <c r="P67" s="518"/>
      <c r="Q67" s="518"/>
      <c r="R67" s="518"/>
      <c r="S67" s="518"/>
      <c r="T67" s="518"/>
      <c r="U67" s="518"/>
    </row>
    <row r="68" spans="1:21" ht="53.25" customHeight="1" x14ac:dyDescent="0.25">
      <c r="A68" s="514"/>
      <c r="B68" s="11" t="s">
        <v>462</v>
      </c>
      <c r="C68" s="11" t="s">
        <v>589</v>
      </c>
      <c r="D68" s="11" t="s">
        <v>590</v>
      </c>
      <c r="E68" s="11" t="s">
        <v>691</v>
      </c>
      <c r="F68" s="11" t="s">
        <v>637</v>
      </c>
      <c r="G68" s="11" t="s">
        <v>593</v>
      </c>
      <c r="H68" s="102">
        <v>1.18E-2</v>
      </c>
      <c r="I68" s="102">
        <v>1.18E-2</v>
      </c>
      <c r="J68" s="518"/>
      <c r="K68" s="518"/>
      <c r="L68" s="102">
        <v>1.18E-2</v>
      </c>
      <c r="M68" s="518"/>
      <c r="N68" s="518"/>
      <c r="O68" s="518"/>
      <c r="P68" s="518"/>
      <c r="Q68" s="518"/>
      <c r="R68" s="518"/>
      <c r="S68" s="518"/>
      <c r="T68" s="518"/>
      <c r="U68" s="518"/>
    </row>
    <row r="69" spans="1:21" ht="53.25" customHeight="1" x14ac:dyDescent="0.25">
      <c r="A69" s="514"/>
      <c r="B69" s="11" t="s">
        <v>462</v>
      </c>
      <c r="C69" s="11" t="s">
        <v>589</v>
      </c>
      <c r="D69" s="11" t="s">
        <v>590</v>
      </c>
      <c r="E69" s="11" t="s">
        <v>692</v>
      </c>
      <c r="F69" s="11" t="s">
        <v>637</v>
      </c>
      <c r="G69" s="11" t="s">
        <v>593</v>
      </c>
      <c r="H69" s="102">
        <v>1.18E-2</v>
      </c>
      <c r="I69" s="102">
        <v>1.18E-2</v>
      </c>
      <c r="J69" s="518"/>
      <c r="K69" s="518"/>
      <c r="L69" s="518"/>
      <c r="M69" s="518"/>
      <c r="N69" s="518"/>
      <c r="O69" s="518"/>
      <c r="P69" s="102">
        <v>1.18E-2</v>
      </c>
      <c r="Q69" s="518"/>
      <c r="R69" s="518"/>
      <c r="S69" s="518"/>
      <c r="T69" s="518"/>
      <c r="U69" s="518"/>
    </row>
    <row r="70" spans="1:21" ht="66" customHeight="1" x14ac:dyDescent="0.25">
      <c r="A70" s="514"/>
      <c r="B70" s="11" t="s">
        <v>462</v>
      </c>
      <c r="C70" s="11" t="s">
        <v>589</v>
      </c>
      <c r="D70" s="11" t="s">
        <v>590</v>
      </c>
      <c r="E70" s="11" t="s">
        <v>693</v>
      </c>
      <c r="F70" s="11" t="s">
        <v>694</v>
      </c>
      <c r="G70" s="11" t="s">
        <v>593</v>
      </c>
      <c r="H70" s="102">
        <v>1.18E-2</v>
      </c>
      <c r="I70" s="104">
        <v>3.933333333333333E-3</v>
      </c>
      <c r="J70" s="518"/>
      <c r="K70" s="518"/>
      <c r="L70" s="518"/>
      <c r="M70" s="104">
        <v>3.933333333333333E-3</v>
      </c>
      <c r="N70" s="518"/>
      <c r="O70" s="518"/>
      <c r="P70" s="104">
        <v>3.933333333333333E-3</v>
      </c>
      <c r="Q70" s="518"/>
      <c r="R70" s="518"/>
      <c r="S70" s="104">
        <v>3.933333333333333E-3</v>
      </c>
      <c r="T70" s="518"/>
      <c r="U70" s="518"/>
    </row>
    <row r="71" spans="1:21" ht="53.25" customHeight="1" x14ac:dyDescent="0.25">
      <c r="A71" s="514"/>
      <c r="B71" s="11" t="s">
        <v>462</v>
      </c>
      <c r="C71" s="11" t="s">
        <v>589</v>
      </c>
      <c r="D71" s="11" t="s">
        <v>590</v>
      </c>
      <c r="E71" s="11" t="s">
        <v>695</v>
      </c>
      <c r="F71" s="11" t="s">
        <v>670</v>
      </c>
      <c r="G71" s="11" t="s">
        <v>593</v>
      </c>
      <c r="H71" s="102">
        <v>1.18E-2</v>
      </c>
      <c r="I71" s="102">
        <v>1.18E-2</v>
      </c>
      <c r="J71" s="518"/>
      <c r="K71" s="102">
        <v>1.18E-2</v>
      </c>
      <c r="L71" s="518"/>
      <c r="M71" s="518"/>
      <c r="N71" s="518"/>
      <c r="O71" s="518"/>
      <c r="P71" s="518"/>
      <c r="Q71" s="518"/>
      <c r="R71" s="518"/>
      <c r="S71" s="518"/>
      <c r="T71" s="518"/>
      <c r="U71" s="518"/>
    </row>
    <row r="72" spans="1:21" ht="53.25" customHeight="1" x14ac:dyDescent="0.25">
      <c r="A72" s="514"/>
      <c r="B72" s="11" t="s">
        <v>462</v>
      </c>
      <c r="C72" s="11" t="s">
        <v>589</v>
      </c>
      <c r="D72" s="11" t="s">
        <v>590</v>
      </c>
      <c r="E72" s="11" t="s">
        <v>696</v>
      </c>
      <c r="F72" s="11" t="s">
        <v>697</v>
      </c>
      <c r="G72" s="11" t="s">
        <v>593</v>
      </c>
      <c r="H72" s="102">
        <v>1.18E-2</v>
      </c>
      <c r="I72" s="104">
        <v>9.8333333333333324E-4</v>
      </c>
      <c r="J72" s="104">
        <v>9.8333333333333324E-4</v>
      </c>
      <c r="K72" s="104">
        <v>9.8333333333333324E-4</v>
      </c>
      <c r="L72" s="104">
        <v>9.8333333333333324E-4</v>
      </c>
      <c r="M72" s="104">
        <v>9.8333333333333324E-4</v>
      </c>
      <c r="N72" s="104">
        <v>9.8333333333333324E-4</v>
      </c>
      <c r="O72" s="104">
        <v>9.8333333333333324E-4</v>
      </c>
      <c r="P72" s="104">
        <v>9.8333333333333324E-4</v>
      </c>
      <c r="Q72" s="104">
        <v>9.8333333333333324E-4</v>
      </c>
      <c r="R72" s="104">
        <v>9.8333333333333324E-4</v>
      </c>
      <c r="S72" s="104">
        <v>9.8333333333333324E-4</v>
      </c>
      <c r="T72" s="104">
        <v>9.8333333333333324E-4</v>
      </c>
      <c r="U72" s="104">
        <v>9.8333333333333324E-4</v>
      </c>
    </row>
    <row r="73" spans="1:21" ht="53.25" customHeight="1" x14ac:dyDescent="0.25">
      <c r="A73" s="514"/>
      <c r="B73" s="11" t="s">
        <v>462</v>
      </c>
      <c r="C73" s="11" t="s">
        <v>589</v>
      </c>
      <c r="D73" s="11" t="s">
        <v>590</v>
      </c>
      <c r="E73" s="11" t="s">
        <v>698</v>
      </c>
      <c r="F73" s="11" t="s">
        <v>699</v>
      </c>
      <c r="G73" s="11" t="s">
        <v>593</v>
      </c>
      <c r="H73" s="102">
        <v>1.18E-2</v>
      </c>
      <c r="I73" s="104">
        <v>9.8333333333333324E-4</v>
      </c>
      <c r="J73" s="104">
        <v>9.8333333333333324E-4</v>
      </c>
      <c r="K73" s="104">
        <v>9.8333333333333324E-4</v>
      </c>
      <c r="L73" s="104">
        <v>9.8333333333333324E-4</v>
      </c>
      <c r="M73" s="104">
        <v>9.8333333333333324E-4</v>
      </c>
      <c r="N73" s="104">
        <v>9.8333333333333324E-4</v>
      </c>
      <c r="O73" s="104">
        <v>9.8333333333333324E-4</v>
      </c>
      <c r="P73" s="104">
        <v>9.8333333333333324E-4</v>
      </c>
      <c r="Q73" s="104">
        <v>9.8333333333333324E-4</v>
      </c>
      <c r="R73" s="104">
        <v>9.8333333333333324E-4</v>
      </c>
      <c r="S73" s="104">
        <v>9.8333333333333324E-4</v>
      </c>
      <c r="T73" s="104">
        <v>9.8333333333333324E-4</v>
      </c>
      <c r="U73" s="104">
        <v>9.8333333333333324E-4</v>
      </c>
    </row>
    <row r="74" spans="1:21" ht="64.349999999999994" customHeight="1" x14ac:dyDescent="0.25">
      <c r="A74" s="514"/>
      <c r="B74" s="11" t="s">
        <v>462</v>
      </c>
      <c r="C74" s="11" t="s">
        <v>589</v>
      </c>
      <c r="D74" s="11" t="s">
        <v>590</v>
      </c>
      <c r="E74" s="11" t="s">
        <v>700</v>
      </c>
      <c r="F74" s="11" t="s">
        <v>701</v>
      </c>
      <c r="G74" s="11" t="s">
        <v>593</v>
      </c>
      <c r="H74" s="102">
        <v>1.18E-2</v>
      </c>
      <c r="I74" s="104">
        <v>9.8333333333333324E-4</v>
      </c>
      <c r="J74" s="104">
        <v>9.8333333333333324E-4</v>
      </c>
      <c r="K74" s="104">
        <v>9.8333333333333324E-4</v>
      </c>
      <c r="L74" s="104">
        <v>9.8333333333333324E-4</v>
      </c>
      <c r="M74" s="104">
        <v>9.8333333333333324E-4</v>
      </c>
      <c r="N74" s="104">
        <v>9.8333333333333324E-4</v>
      </c>
      <c r="O74" s="104">
        <v>9.8333333333333324E-4</v>
      </c>
      <c r="P74" s="104">
        <v>9.8333333333333324E-4</v>
      </c>
      <c r="Q74" s="104">
        <v>9.8333333333333324E-4</v>
      </c>
      <c r="R74" s="104">
        <v>9.8333333333333324E-4</v>
      </c>
      <c r="S74" s="104">
        <v>9.8333333333333324E-4</v>
      </c>
      <c r="T74" s="104">
        <v>9.8333333333333324E-4</v>
      </c>
      <c r="U74" s="104">
        <v>9.8333333333333324E-4</v>
      </c>
    </row>
    <row r="75" spans="1:21" ht="87.75" customHeight="1" x14ac:dyDescent="0.25">
      <c r="A75" s="514"/>
      <c r="B75" s="11" t="s">
        <v>462</v>
      </c>
      <c r="C75" s="11" t="s">
        <v>589</v>
      </c>
      <c r="D75" s="11" t="s">
        <v>590</v>
      </c>
      <c r="E75" s="11" t="s">
        <v>702</v>
      </c>
      <c r="F75" s="11" t="s">
        <v>703</v>
      </c>
      <c r="G75" s="11" t="s">
        <v>593</v>
      </c>
      <c r="H75" s="102">
        <v>1.18E-2</v>
      </c>
      <c r="I75" s="102">
        <v>1.18E-2</v>
      </c>
      <c r="J75" s="518"/>
      <c r="K75" s="518"/>
      <c r="L75" s="518"/>
      <c r="M75" s="518"/>
      <c r="N75" s="518"/>
      <c r="O75" s="518"/>
      <c r="P75" s="518"/>
      <c r="Q75" s="518"/>
      <c r="R75" s="518"/>
      <c r="S75" s="518"/>
      <c r="T75" s="518"/>
      <c r="U75" s="102">
        <v>1.18E-2</v>
      </c>
    </row>
    <row r="76" spans="1:21" ht="63.75" customHeight="1" x14ac:dyDescent="0.25">
      <c r="A76" s="514"/>
      <c r="B76" s="11" t="s">
        <v>462</v>
      </c>
      <c r="C76" s="11" t="s">
        <v>589</v>
      </c>
      <c r="D76" s="11" t="s">
        <v>590</v>
      </c>
      <c r="E76" s="11" t="s">
        <v>704</v>
      </c>
      <c r="F76" s="11" t="s">
        <v>705</v>
      </c>
      <c r="G76" s="11" t="s">
        <v>593</v>
      </c>
      <c r="H76" s="102">
        <v>1.18E-2</v>
      </c>
      <c r="I76" s="102">
        <v>1.18E-2</v>
      </c>
      <c r="J76" s="518"/>
      <c r="K76" s="518"/>
      <c r="L76" s="518"/>
      <c r="M76" s="518"/>
      <c r="N76" s="518"/>
      <c r="O76" s="102">
        <v>1.18E-2</v>
      </c>
      <c r="P76" s="518"/>
      <c r="Q76" s="518"/>
      <c r="R76" s="518"/>
      <c r="S76" s="518"/>
      <c r="T76" s="518"/>
      <c r="U76" s="518"/>
    </row>
    <row r="77" spans="1:21" ht="75.75" customHeight="1" x14ac:dyDescent="0.25">
      <c r="A77" s="514"/>
      <c r="B77" s="11" t="s">
        <v>462</v>
      </c>
      <c r="C77" s="11" t="s">
        <v>589</v>
      </c>
      <c r="D77" s="11" t="s">
        <v>590</v>
      </c>
      <c r="E77" s="11" t="s">
        <v>706</v>
      </c>
      <c r="F77" s="11" t="s">
        <v>707</v>
      </c>
      <c r="G77" s="11" t="s">
        <v>593</v>
      </c>
      <c r="H77" s="102">
        <v>1.18E-2</v>
      </c>
      <c r="I77" s="102">
        <v>1.18E-2</v>
      </c>
      <c r="J77" s="518"/>
      <c r="K77" s="518"/>
      <c r="L77" s="518"/>
      <c r="M77" s="518"/>
      <c r="N77" s="518"/>
      <c r="O77" s="518"/>
      <c r="P77" s="518"/>
      <c r="Q77" s="102">
        <v>1.18E-2</v>
      </c>
      <c r="R77" s="518"/>
      <c r="S77" s="518"/>
      <c r="T77" s="518"/>
      <c r="U77" s="518"/>
    </row>
    <row r="78" spans="1:21" ht="53.25" customHeight="1" x14ac:dyDescent="0.25">
      <c r="A78" s="514"/>
      <c r="B78" s="11" t="s">
        <v>462</v>
      </c>
      <c r="C78" s="11" t="s">
        <v>589</v>
      </c>
      <c r="D78" s="11" t="s">
        <v>590</v>
      </c>
      <c r="E78" s="11" t="s">
        <v>708</v>
      </c>
      <c r="F78" s="11" t="s">
        <v>654</v>
      </c>
      <c r="G78" s="11" t="s">
        <v>593</v>
      </c>
      <c r="H78" s="102">
        <v>1.18E-2</v>
      </c>
      <c r="I78" s="102">
        <v>1.18E-2</v>
      </c>
      <c r="J78" s="518"/>
      <c r="K78" s="518"/>
      <c r="L78" s="518"/>
      <c r="M78" s="102">
        <v>1.18E-2</v>
      </c>
      <c r="N78" s="518"/>
      <c r="O78" s="518"/>
      <c r="P78" s="518"/>
      <c r="Q78" s="518"/>
      <c r="R78" s="518"/>
      <c r="S78" s="518"/>
      <c r="T78" s="518"/>
      <c r="U78" s="518"/>
    </row>
    <row r="79" spans="1:21" ht="53.25" customHeight="1" x14ac:dyDescent="0.25">
      <c r="A79" s="514"/>
      <c r="B79" s="11" t="s">
        <v>462</v>
      </c>
      <c r="C79" s="11" t="s">
        <v>589</v>
      </c>
      <c r="D79" s="11" t="s">
        <v>590</v>
      </c>
      <c r="E79" s="11" t="s">
        <v>709</v>
      </c>
      <c r="F79" s="11" t="s">
        <v>662</v>
      </c>
      <c r="G79" s="11" t="s">
        <v>593</v>
      </c>
      <c r="H79" s="102">
        <v>1.18E-2</v>
      </c>
      <c r="I79" s="102">
        <v>1.18E-2</v>
      </c>
      <c r="J79" s="518"/>
      <c r="K79" s="518"/>
      <c r="L79" s="518"/>
      <c r="M79" s="518"/>
      <c r="N79" s="518"/>
      <c r="O79" s="518"/>
      <c r="P79" s="102">
        <v>1.18E-2</v>
      </c>
      <c r="Q79" s="518"/>
      <c r="R79" s="518"/>
      <c r="S79" s="518"/>
      <c r="T79" s="518"/>
      <c r="U79" s="518"/>
    </row>
    <row r="80" spans="1:21" ht="66" customHeight="1" x14ac:dyDescent="0.25">
      <c r="A80" s="514"/>
      <c r="B80" s="11" t="s">
        <v>462</v>
      </c>
      <c r="C80" s="11" t="s">
        <v>589</v>
      </c>
      <c r="D80" s="11" t="s">
        <v>590</v>
      </c>
      <c r="E80" s="11" t="s">
        <v>710</v>
      </c>
      <c r="F80" s="11" t="s">
        <v>711</v>
      </c>
      <c r="G80" s="11" t="s">
        <v>593</v>
      </c>
      <c r="H80" s="102">
        <v>1.18E-2</v>
      </c>
      <c r="I80" s="104">
        <v>5.8999999999999999E-3</v>
      </c>
      <c r="J80" s="518"/>
      <c r="K80" s="518"/>
      <c r="L80" s="518"/>
      <c r="M80" s="104">
        <v>5.8999999999999999E-3</v>
      </c>
      <c r="N80" s="518"/>
      <c r="O80" s="518"/>
      <c r="P80" s="518"/>
      <c r="Q80" s="518"/>
      <c r="R80" s="518"/>
      <c r="S80" s="104">
        <v>5.8999999999999999E-3</v>
      </c>
      <c r="T80" s="518"/>
      <c r="U80" s="518"/>
    </row>
    <row r="81" spans="1:21" ht="53.25" customHeight="1" x14ac:dyDescent="0.25">
      <c r="A81" s="514"/>
      <c r="B81" s="11" t="s">
        <v>462</v>
      </c>
      <c r="C81" s="11" t="s">
        <v>589</v>
      </c>
      <c r="D81" s="11" t="s">
        <v>590</v>
      </c>
      <c r="E81" s="11" t="s">
        <v>712</v>
      </c>
      <c r="F81" s="11" t="s">
        <v>713</v>
      </c>
      <c r="G81" s="11" t="s">
        <v>593</v>
      </c>
      <c r="H81" s="102">
        <v>1.18E-2</v>
      </c>
      <c r="I81" s="102">
        <v>1.18E-2</v>
      </c>
      <c r="J81" s="518"/>
      <c r="K81" s="518"/>
      <c r="L81" s="518"/>
      <c r="M81" s="518"/>
      <c r="N81" s="518"/>
      <c r="O81" s="518"/>
      <c r="P81" s="518"/>
      <c r="Q81" s="518"/>
      <c r="R81" s="102">
        <v>1.18E-2</v>
      </c>
      <c r="S81" s="518"/>
      <c r="T81" s="518"/>
      <c r="U81" s="518"/>
    </row>
    <row r="82" spans="1:21" ht="53.25" customHeight="1" x14ac:dyDescent="0.25">
      <c r="A82" s="514"/>
      <c r="B82" s="11" t="s">
        <v>462</v>
      </c>
      <c r="C82" s="11" t="s">
        <v>589</v>
      </c>
      <c r="D82" s="11" t="s">
        <v>590</v>
      </c>
      <c r="E82" s="11" t="s">
        <v>714</v>
      </c>
      <c r="F82" s="11" t="s">
        <v>662</v>
      </c>
      <c r="G82" s="11" t="s">
        <v>593</v>
      </c>
      <c r="H82" s="102">
        <v>1.18E-2</v>
      </c>
      <c r="I82" s="102">
        <v>1.18E-2</v>
      </c>
      <c r="J82" s="518"/>
      <c r="K82" s="518"/>
      <c r="L82" s="518"/>
      <c r="M82" s="518"/>
      <c r="N82" s="102">
        <v>1.18E-2</v>
      </c>
      <c r="O82" s="518"/>
      <c r="P82" s="518"/>
      <c r="Q82" s="518"/>
      <c r="R82" s="518"/>
      <c r="S82" s="518"/>
      <c r="T82" s="518"/>
      <c r="U82" s="518"/>
    </row>
    <row r="83" spans="1:21" ht="53.25" customHeight="1" x14ac:dyDescent="0.25">
      <c r="A83" s="514"/>
      <c r="B83" s="11" t="s">
        <v>462</v>
      </c>
      <c r="C83" s="11" t="s">
        <v>589</v>
      </c>
      <c r="D83" s="11" t="s">
        <v>590</v>
      </c>
      <c r="E83" s="11" t="s">
        <v>715</v>
      </c>
      <c r="F83" s="11" t="s">
        <v>662</v>
      </c>
      <c r="G83" s="11" t="s">
        <v>593</v>
      </c>
      <c r="H83" s="102">
        <v>1.18E-2</v>
      </c>
      <c r="I83" s="102">
        <v>1.18E-2</v>
      </c>
      <c r="J83" s="518"/>
      <c r="K83" s="518"/>
      <c r="L83" s="518"/>
      <c r="M83" s="518"/>
      <c r="N83" s="518"/>
      <c r="O83" s="518"/>
      <c r="P83" s="518"/>
      <c r="Q83" s="102">
        <v>1.18E-2</v>
      </c>
      <c r="R83" s="518"/>
      <c r="S83" s="518"/>
      <c r="T83" s="518"/>
      <c r="U83" s="518"/>
    </row>
    <row r="84" spans="1:21" ht="53.25" customHeight="1" x14ac:dyDescent="0.25">
      <c r="A84" s="514"/>
      <c r="B84" s="11" t="s">
        <v>462</v>
      </c>
      <c r="C84" s="11" t="s">
        <v>589</v>
      </c>
      <c r="D84" s="11" t="s">
        <v>590</v>
      </c>
      <c r="E84" s="11" t="s">
        <v>716</v>
      </c>
      <c r="F84" s="11" t="s">
        <v>662</v>
      </c>
      <c r="G84" s="11" t="s">
        <v>593</v>
      </c>
      <c r="H84" s="102">
        <v>1.18E-2</v>
      </c>
      <c r="I84" s="102">
        <v>1.18E-2</v>
      </c>
      <c r="J84" s="518"/>
      <c r="K84" s="518"/>
      <c r="L84" s="518"/>
      <c r="M84" s="102">
        <v>1.18E-2</v>
      </c>
      <c r="N84" s="518"/>
      <c r="O84" s="518"/>
      <c r="P84" s="518"/>
      <c r="Q84" s="518"/>
      <c r="R84" s="518"/>
      <c r="S84" s="518"/>
      <c r="T84" s="518"/>
      <c r="U84" s="518"/>
    </row>
    <row r="85" spans="1:21" ht="53.25" customHeight="1" x14ac:dyDescent="0.25">
      <c r="A85" s="514"/>
      <c r="B85" s="11" t="s">
        <v>462</v>
      </c>
      <c r="C85" s="11" t="s">
        <v>589</v>
      </c>
      <c r="D85" s="11" t="s">
        <v>590</v>
      </c>
      <c r="E85" s="11" t="s">
        <v>717</v>
      </c>
      <c r="F85" s="11" t="s">
        <v>718</v>
      </c>
      <c r="G85" s="11" t="s">
        <v>593</v>
      </c>
      <c r="H85" s="102">
        <v>1.18E-2</v>
      </c>
      <c r="I85" s="102">
        <v>1.18E-2</v>
      </c>
      <c r="J85" s="518"/>
      <c r="K85" s="518"/>
      <c r="L85" s="518"/>
      <c r="M85" s="518"/>
      <c r="N85" s="518"/>
      <c r="O85" s="518"/>
      <c r="P85" s="518"/>
      <c r="Q85" s="518"/>
      <c r="R85" s="518"/>
      <c r="S85" s="518"/>
      <c r="T85" s="102">
        <v>1.18E-2</v>
      </c>
      <c r="U85" s="518"/>
    </row>
    <row r="86" spans="1:21" ht="53.25" customHeight="1" x14ac:dyDescent="0.25">
      <c r="A86" s="514"/>
      <c r="B86" s="11" t="s">
        <v>462</v>
      </c>
      <c r="C86" s="11" t="s">
        <v>589</v>
      </c>
      <c r="D86" s="11" t="s">
        <v>590</v>
      </c>
      <c r="E86" s="11" t="s">
        <v>719</v>
      </c>
      <c r="F86" s="11" t="s">
        <v>720</v>
      </c>
      <c r="G86" s="11" t="s">
        <v>593</v>
      </c>
      <c r="H86" s="102">
        <v>1.18E-2</v>
      </c>
      <c r="I86" s="104">
        <v>3.933333333333333E-3</v>
      </c>
      <c r="J86" s="518"/>
      <c r="K86" s="518"/>
      <c r="L86" s="104">
        <v>3.933333333333333E-3</v>
      </c>
      <c r="M86" s="518"/>
      <c r="N86" s="518"/>
      <c r="O86" s="104">
        <v>3.933333333333333E-3</v>
      </c>
      <c r="P86" s="518"/>
      <c r="Q86" s="518"/>
      <c r="R86" s="104">
        <v>3.933333333333333E-3</v>
      </c>
      <c r="S86" s="518"/>
      <c r="T86" s="518"/>
      <c r="U86" s="518"/>
    </row>
    <row r="87" spans="1:21" ht="53.25" customHeight="1" x14ac:dyDescent="0.25">
      <c r="A87" s="514"/>
      <c r="B87" s="11" t="s">
        <v>462</v>
      </c>
      <c r="C87" s="11" t="s">
        <v>589</v>
      </c>
      <c r="D87" s="11" t="s">
        <v>590</v>
      </c>
      <c r="E87" s="11" t="s">
        <v>721</v>
      </c>
      <c r="F87" s="11" t="s">
        <v>722</v>
      </c>
      <c r="G87" s="11" t="s">
        <v>593</v>
      </c>
      <c r="H87" s="102">
        <v>1.18E-2</v>
      </c>
      <c r="I87" s="102">
        <v>2.9499999999999999E-3</v>
      </c>
      <c r="J87" s="518"/>
      <c r="K87" s="102">
        <v>2.9499999999999999E-3</v>
      </c>
      <c r="L87" s="518"/>
      <c r="M87" s="518"/>
      <c r="N87" s="102">
        <v>2.9499999999999999E-3</v>
      </c>
      <c r="O87" s="518"/>
      <c r="P87" s="518"/>
      <c r="Q87" s="102">
        <v>2.9499999999999999E-3</v>
      </c>
      <c r="R87" s="518"/>
      <c r="S87" s="518"/>
      <c r="T87" s="102">
        <v>2.9499999999999999E-3</v>
      </c>
      <c r="U87" s="518"/>
    </row>
    <row r="88" spans="1:21" ht="53.25" customHeight="1" x14ac:dyDescent="0.25">
      <c r="A88" s="514"/>
      <c r="B88" s="11" t="s">
        <v>462</v>
      </c>
      <c r="C88" s="11" t="s">
        <v>589</v>
      </c>
      <c r="D88" s="11" t="s">
        <v>590</v>
      </c>
      <c r="E88" s="11" t="s">
        <v>723</v>
      </c>
      <c r="F88" s="11" t="s">
        <v>724</v>
      </c>
      <c r="G88" s="11" t="s">
        <v>593</v>
      </c>
      <c r="H88" s="102">
        <v>1.18E-2</v>
      </c>
      <c r="I88" s="104">
        <v>9.8333333333333324E-4</v>
      </c>
      <c r="J88" s="104">
        <v>9.8333333333333324E-4</v>
      </c>
      <c r="K88" s="104">
        <v>9.8333333333333324E-4</v>
      </c>
      <c r="L88" s="104">
        <v>9.8333333333333324E-4</v>
      </c>
      <c r="M88" s="104">
        <v>9.8333333333333324E-4</v>
      </c>
      <c r="N88" s="104">
        <v>9.8333333333333324E-4</v>
      </c>
      <c r="O88" s="104">
        <v>9.8333333333333324E-4</v>
      </c>
      <c r="P88" s="104">
        <v>9.8333333333333324E-4</v>
      </c>
      <c r="Q88" s="104">
        <v>9.8333333333333324E-4</v>
      </c>
      <c r="R88" s="104">
        <v>9.8333333333333324E-4</v>
      </c>
      <c r="S88" s="104">
        <v>9.8333333333333324E-4</v>
      </c>
      <c r="T88" s="104">
        <v>9.8333333333333324E-4</v>
      </c>
      <c r="U88" s="104">
        <v>9.8333333333333324E-4</v>
      </c>
    </row>
    <row r="89" spans="1:21" ht="53.25" customHeight="1" x14ac:dyDescent="0.25">
      <c r="A89" s="514"/>
      <c r="B89" s="11" t="s">
        <v>462</v>
      </c>
      <c r="C89" s="11" t="s">
        <v>589</v>
      </c>
      <c r="D89" s="11" t="s">
        <v>590</v>
      </c>
      <c r="E89" s="11" t="s">
        <v>725</v>
      </c>
      <c r="F89" s="11" t="s">
        <v>662</v>
      </c>
      <c r="G89" s="11" t="s">
        <v>593</v>
      </c>
      <c r="H89" s="102">
        <v>1.18E-2</v>
      </c>
      <c r="I89" s="102">
        <v>1.18E-2</v>
      </c>
      <c r="J89" s="518"/>
      <c r="K89" s="518"/>
      <c r="L89" s="518"/>
      <c r="M89" s="518"/>
      <c r="N89" s="102">
        <v>1.18E-2</v>
      </c>
      <c r="O89" s="518"/>
      <c r="P89" s="518"/>
      <c r="Q89" s="518"/>
      <c r="R89" s="518"/>
      <c r="S89" s="518"/>
      <c r="T89" s="518"/>
      <c r="U89" s="518"/>
    </row>
    <row r="90" spans="1:21" ht="53.25" customHeight="1" x14ac:dyDescent="0.25">
      <c r="A90" s="514"/>
      <c r="B90" s="11" t="s">
        <v>462</v>
      </c>
      <c r="C90" s="11" t="s">
        <v>589</v>
      </c>
      <c r="D90" s="11" t="s">
        <v>590</v>
      </c>
      <c r="E90" s="11" t="s">
        <v>726</v>
      </c>
      <c r="F90" s="11" t="s">
        <v>727</v>
      </c>
      <c r="G90" s="11" t="s">
        <v>593</v>
      </c>
      <c r="H90" s="102">
        <v>1.18E-2</v>
      </c>
      <c r="I90" s="102">
        <v>1.18E-2</v>
      </c>
      <c r="J90" s="518"/>
      <c r="K90" s="518"/>
      <c r="L90" s="518"/>
      <c r="M90" s="518"/>
      <c r="N90" s="102">
        <v>1.18E-2</v>
      </c>
      <c r="O90" s="518"/>
      <c r="P90" s="518"/>
      <c r="Q90" s="518"/>
      <c r="R90" s="518"/>
      <c r="S90" s="518"/>
      <c r="T90" s="518"/>
      <c r="U90" s="518"/>
    </row>
    <row r="91" spans="1:21" ht="66" customHeight="1" x14ac:dyDescent="0.25">
      <c r="A91" s="514"/>
      <c r="B91" s="11" t="s">
        <v>462</v>
      </c>
      <c r="C91" s="11" t="s">
        <v>589</v>
      </c>
      <c r="D91" s="11" t="s">
        <v>590</v>
      </c>
      <c r="E91" s="11" t="s">
        <v>728</v>
      </c>
      <c r="F91" s="11" t="s">
        <v>729</v>
      </c>
      <c r="G91" s="11" t="s">
        <v>593</v>
      </c>
      <c r="H91" s="102">
        <v>1.18E-2</v>
      </c>
      <c r="I91" s="103">
        <v>5.8999999999999999E-3</v>
      </c>
      <c r="J91" s="518"/>
      <c r="K91" s="518"/>
      <c r="L91" s="518"/>
      <c r="M91" s="518"/>
      <c r="N91" s="103">
        <v>5.8999999999999999E-3</v>
      </c>
      <c r="O91" s="518"/>
      <c r="P91" s="518"/>
      <c r="Q91" s="518"/>
      <c r="R91" s="518"/>
      <c r="S91" s="103">
        <v>5.8999999999999999E-3</v>
      </c>
      <c r="T91" s="518"/>
      <c r="U91" s="518"/>
    </row>
    <row r="92" spans="1:21" ht="53.25" customHeight="1" x14ac:dyDescent="0.25">
      <c r="A92" s="514"/>
      <c r="B92" s="11" t="s">
        <v>462</v>
      </c>
      <c r="C92" s="11" t="s">
        <v>589</v>
      </c>
      <c r="D92" s="11" t="s">
        <v>590</v>
      </c>
      <c r="E92" s="11" t="s">
        <v>730</v>
      </c>
      <c r="F92" s="11" t="s">
        <v>662</v>
      </c>
      <c r="G92" s="11" t="s">
        <v>593</v>
      </c>
      <c r="H92" s="102">
        <v>1.18E-2</v>
      </c>
      <c r="I92" s="102">
        <v>1.18E-2</v>
      </c>
      <c r="J92" s="518"/>
      <c r="K92" s="518"/>
      <c r="L92" s="518"/>
      <c r="M92" s="518"/>
      <c r="N92" s="518"/>
      <c r="O92" s="518"/>
      <c r="P92" s="102">
        <v>1.18E-2</v>
      </c>
      <c r="Q92" s="518"/>
      <c r="R92" s="518"/>
      <c r="S92" s="518"/>
      <c r="T92" s="518"/>
      <c r="U92" s="518"/>
    </row>
    <row r="93" spans="1:21" ht="53.25" customHeight="1" x14ac:dyDescent="0.25">
      <c r="A93" s="514"/>
      <c r="B93" s="11" t="s">
        <v>462</v>
      </c>
      <c r="C93" s="11" t="s">
        <v>589</v>
      </c>
      <c r="D93" s="11" t="s">
        <v>590</v>
      </c>
      <c r="E93" s="11" t="s">
        <v>731</v>
      </c>
      <c r="F93" s="11" t="s">
        <v>732</v>
      </c>
      <c r="G93" s="11" t="s">
        <v>593</v>
      </c>
      <c r="H93" s="102">
        <v>1.18E-2</v>
      </c>
      <c r="I93" s="104">
        <v>1.9666666666666665E-3</v>
      </c>
      <c r="J93" s="518"/>
      <c r="K93" s="104">
        <v>1.9666666666666665E-3</v>
      </c>
      <c r="L93" s="518"/>
      <c r="M93" s="104">
        <v>1.9666666666666665E-3</v>
      </c>
      <c r="N93" s="518"/>
      <c r="O93" s="104">
        <v>1.9666666666666665E-3</v>
      </c>
      <c r="P93" s="518"/>
      <c r="Q93" s="104">
        <v>1.9666666666666665E-3</v>
      </c>
      <c r="R93" s="518"/>
      <c r="S93" s="104">
        <v>1.9666666666666665E-3</v>
      </c>
      <c r="T93" s="518"/>
      <c r="U93" s="104">
        <v>1.9666666666666665E-3</v>
      </c>
    </row>
    <row r="94" spans="1:21" ht="53.25" customHeight="1" x14ac:dyDescent="0.25">
      <c r="A94" s="514"/>
      <c r="B94" s="11" t="s">
        <v>462</v>
      </c>
      <c r="C94" s="11" t="s">
        <v>589</v>
      </c>
      <c r="D94" s="11" t="s">
        <v>590</v>
      </c>
      <c r="E94" s="11" t="s">
        <v>733</v>
      </c>
      <c r="F94" s="11" t="s">
        <v>734</v>
      </c>
      <c r="G94" s="11" t="s">
        <v>593</v>
      </c>
      <c r="H94" s="102">
        <v>1.18E-2</v>
      </c>
      <c r="I94" s="103">
        <v>3.933333333333333E-3</v>
      </c>
      <c r="J94" s="518"/>
      <c r="K94" s="518"/>
      <c r="L94" s="103">
        <v>3.933333333333333E-3</v>
      </c>
      <c r="M94" s="518"/>
      <c r="N94" s="518"/>
      <c r="O94" s="518"/>
      <c r="P94" s="103">
        <v>3.933333333333333E-3</v>
      </c>
      <c r="Q94" s="518"/>
      <c r="R94" s="518"/>
      <c r="S94" s="518"/>
      <c r="T94" s="103">
        <v>3.933333333333333E-3</v>
      </c>
      <c r="U94" s="518"/>
    </row>
    <row r="95" spans="1:21" ht="53.25" customHeight="1" x14ac:dyDescent="0.25">
      <c r="A95" s="514"/>
      <c r="B95" s="11" t="s">
        <v>462</v>
      </c>
      <c r="C95" s="11" t="s">
        <v>589</v>
      </c>
      <c r="D95" s="11" t="s">
        <v>590</v>
      </c>
      <c r="E95" s="11" t="s">
        <v>735</v>
      </c>
      <c r="F95" s="11" t="s">
        <v>736</v>
      </c>
      <c r="G95" s="11" t="s">
        <v>593</v>
      </c>
      <c r="H95" s="102">
        <v>1.18E-2</v>
      </c>
      <c r="I95" s="102">
        <v>1.18E-2</v>
      </c>
      <c r="J95" s="102">
        <v>1.18E-2</v>
      </c>
      <c r="K95" s="518"/>
      <c r="L95" s="518"/>
      <c r="M95" s="518"/>
      <c r="N95" s="518"/>
      <c r="O95" s="518"/>
      <c r="P95" s="518"/>
      <c r="Q95" s="518"/>
      <c r="R95" s="518"/>
      <c r="S95" s="518"/>
      <c r="T95" s="518"/>
      <c r="U95" s="518"/>
    </row>
    <row r="96" spans="1:21" ht="53.25" customHeight="1" x14ac:dyDescent="0.25">
      <c r="A96" s="514"/>
      <c r="B96" s="11" t="s">
        <v>462</v>
      </c>
      <c r="C96" s="11" t="s">
        <v>589</v>
      </c>
      <c r="D96" s="11" t="s">
        <v>590</v>
      </c>
      <c r="E96" s="11" t="s">
        <v>737</v>
      </c>
      <c r="F96" s="11" t="s">
        <v>738</v>
      </c>
      <c r="G96" s="11" t="s">
        <v>593</v>
      </c>
      <c r="H96" s="102">
        <v>1.18E-2</v>
      </c>
      <c r="I96" s="102">
        <v>1.18E-2</v>
      </c>
      <c r="J96" s="102">
        <v>1.18E-2</v>
      </c>
      <c r="K96" s="518"/>
      <c r="L96" s="518"/>
      <c r="M96" s="518"/>
      <c r="N96" s="518"/>
      <c r="O96" s="518"/>
      <c r="P96" s="518"/>
      <c r="Q96" s="518"/>
      <c r="R96" s="518"/>
      <c r="S96" s="518"/>
      <c r="T96" s="518"/>
      <c r="U96" s="518"/>
    </row>
    <row r="97" spans="1:22" ht="64.5" customHeight="1" x14ac:dyDescent="0.25">
      <c r="A97" s="514"/>
      <c r="B97" s="11" t="s">
        <v>462</v>
      </c>
      <c r="C97" s="11" t="s">
        <v>589</v>
      </c>
      <c r="D97" s="11" t="s">
        <v>590</v>
      </c>
      <c r="E97" s="11" t="s">
        <v>739</v>
      </c>
      <c r="F97" s="11" t="s">
        <v>740</v>
      </c>
      <c r="G97" s="11" t="s">
        <v>593</v>
      </c>
      <c r="H97" s="102">
        <v>1.18E-2</v>
      </c>
      <c r="I97" s="102">
        <v>1.18E-2</v>
      </c>
      <c r="J97" s="518"/>
      <c r="K97" s="518"/>
      <c r="L97" s="518"/>
      <c r="M97" s="518"/>
      <c r="N97" s="518"/>
      <c r="O97" s="518"/>
      <c r="P97" s="102">
        <v>1.18E-2</v>
      </c>
      <c r="Q97" s="518"/>
      <c r="R97" s="518"/>
      <c r="S97" s="518"/>
      <c r="T97" s="518"/>
      <c r="U97" s="518"/>
    </row>
    <row r="98" spans="1:22" ht="84" customHeight="1" x14ac:dyDescent="0.25">
      <c r="A98" s="514"/>
      <c r="B98" s="11" t="s">
        <v>462</v>
      </c>
      <c r="C98" s="11" t="s">
        <v>589</v>
      </c>
      <c r="D98" s="11" t="s">
        <v>590</v>
      </c>
      <c r="E98" s="11" t="s">
        <v>741</v>
      </c>
      <c r="F98" s="11" t="s">
        <v>742</v>
      </c>
      <c r="G98" s="11" t="s">
        <v>593</v>
      </c>
      <c r="H98" s="102">
        <v>1.18E-2</v>
      </c>
      <c r="I98" s="102">
        <v>1.18E-2</v>
      </c>
      <c r="J98" s="518"/>
      <c r="K98" s="518"/>
      <c r="L98" s="518"/>
      <c r="M98" s="518"/>
      <c r="N98" s="518"/>
      <c r="O98" s="518"/>
      <c r="P98" s="518"/>
      <c r="Q98" s="518"/>
      <c r="R98" s="102">
        <v>1.18E-2</v>
      </c>
      <c r="S98" s="518"/>
      <c r="T98" s="518"/>
      <c r="U98" s="518"/>
    </row>
    <row r="99" spans="1:22" ht="102.75" customHeight="1" x14ac:dyDescent="0.25">
      <c r="A99" s="514"/>
      <c r="B99" s="11" t="s">
        <v>462</v>
      </c>
      <c r="C99" s="11" t="s">
        <v>589</v>
      </c>
      <c r="D99" s="11" t="s">
        <v>590</v>
      </c>
      <c r="E99" s="520" t="s">
        <v>743</v>
      </c>
      <c r="F99" s="5" t="s">
        <v>744</v>
      </c>
      <c r="G99" s="11" t="s">
        <v>593</v>
      </c>
      <c r="H99" s="102">
        <v>1.18E-2</v>
      </c>
      <c r="I99" s="102">
        <v>1.18E-2</v>
      </c>
      <c r="J99" s="521"/>
      <c r="K99" s="521"/>
      <c r="L99" s="102">
        <v>1.18E-2</v>
      </c>
      <c r="M99" s="521"/>
      <c r="N99" s="522"/>
      <c r="O99" s="521"/>
      <c r="P99" s="522"/>
      <c r="Q99" s="521"/>
      <c r="R99" s="522"/>
      <c r="S99" s="521"/>
      <c r="T99" s="522"/>
      <c r="U99" s="521"/>
    </row>
    <row r="100" spans="1:22" ht="15.75" x14ac:dyDescent="0.25">
      <c r="A100" s="53"/>
      <c r="B100" s="887" t="s">
        <v>487</v>
      </c>
      <c r="C100" s="865"/>
      <c r="D100" s="865"/>
      <c r="E100" s="865"/>
      <c r="F100" s="865"/>
      <c r="G100" s="865"/>
      <c r="H100" s="246">
        <f>SUM(H15:H99)</f>
        <v>1.003000000000001</v>
      </c>
      <c r="I100" s="53"/>
      <c r="J100" s="246">
        <f>SUM(J15:J99)</f>
        <v>0.13488055555555559</v>
      </c>
      <c r="K100" s="246">
        <f t="shared" ref="K100:U100" si="2">SUM(K15:K99)</f>
        <v>6.4126990740740755E-2</v>
      </c>
      <c r="L100" s="246">
        <f t="shared" si="2"/>
        <v>0.1349144714506173</v>
      </c>
      <c r="M100" s="246">
        <f t="shared" si="2"/>
        <v>0.10246342817644036</v>
      </c>
      <c r="N100" s="246">
        <f t="shared" si="2"/>
        <v>0.10344667457025894</v>
      </c>
      <c r="O100" s="246">
        <f t="shared" si="2"/>
        <v>6.214666732529936E-2</v>
      </c>
      <c r="P100" s="246">
        <f t="shared" si="2"/>
        <v>8.4763333388219397E-2</v>
      </c>
      <c r="Q100" s="246">
        <f t="shared" si="2"/>
        <v>4.8380000004573834E-2</v>
      </c>
      <c r="R100" s="246">
        <f t="shared" si="2"/>
        <v>6.6080000000381153E-2</v>
      </c>
      <c r="S100" s="246">
        <f t="shared" si="2"/>
        <v>7.6896666666698435E-2</v>
      </c>
      <c r="T100" s="246">
        <f t="shared" si="2"/>
        <v>5.4280000000002653E-2</v>
      </c>
      <c r="U100" s="246">
        <f t="shared" si="2"/>
        <v>4.7200000000000221E-2</v>
      </c>
      <c r="V100" s="53"/>
    </row>
    <row r="101" spans="1:22" x14ac:dyDescent="0.25">
      <c r="A101" s="53"/>
      <c r="B101" s="820" t="s">
        <v>488</v>
      </c>
      <c r="C101" s="820"/>
      <c r="D101" s="820"/>
      <c r="E101" s="820"/>
      <c r="F101" s="820"/>
      <c r="G101" s="820"/>
      <c r="H101" s="820"/>
      <c r="I101" s="820"/>
      <c r="J101" s="820"/>
      <c r="K101" s="820"/>
      <c r="L101" s="820"/>
      <c r="M101" s="820"/>
      <c r="N101" s="820"/>
      <c r="O101" s="820"/>
      <c r="P101" s="820"/>
      <c r="Q101" s="820"/>
      <c r="R101" s="820"/>
      <c r="S101" s="820"/>
      <c r="T101" s="820"/>
      <c r="U101" s="820"/>
      <c r="V101" s="53"/>
    </row>
    <row r="102" spans="1:22" ht="15.75" thickBo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52.5" customHeight="1" x14ac:dyDescent="0.25">
      <c r="A103" s="53"/>
      <c r="B103" s="829" t="s">
        <v>489</v>
      </c>
      <c r="C103" s="897"/>
      <c r="D103" s="831">
        <v>46044</v>
      </c>
      <c r="E103" s="831"/>
      <c r="F103" s="831"/>
      <c r="G103" s="831"/>
      <c r="H103" s="831"/>
      <c r="I103" s="831"/>
      <c r="J103" s="831"/>
      <c r="K103" s="831"/>
      <c r="L103" s="831"/>
      <c r="M103" s="831"/>
      <c r="N103" s="831"/>
      <c r="O103" s="831"/>
      <c r="P103" s="831"/>
      <c r="Q103" s="831"/>
      <c r="R103" s="831"/>
      <c r="S103" s="831"/>
      <c r="T103" s="831"/>
      <c r="U103" s="831"/>
      <c r="V103" s="53"/>
    </row>
    <row r="104" spans="1:22" ht="52.5" customHeight="1" thickBot="1" x14ac:dyDescent="0.3">
      <c r="A104" s="53"/>
      <c r="B104" s="827" t="s">
        <v>490</v>
      </c>
      <c r="C104" s="886"/>
      <c r="D104" s="844" t="s">
        <v>491</v>
      </c>
      <c r="E104" s="844"/>
      <c r="F104" s="844"/>
      <c r="G104" s="844"/>
      <c r="H104" s="844"/>
      <c r="I104" s="844"/>
      <c r="J104" s="844"/>
      <c r="K104" s="844"/>
      <c r="L104" s="844"/>
      <c r="M104" s="844"/>
      <c r="N104" s="844"/>
      <c r="O104" s="844"/>
      <c r="P104" s="844"/>
      <c r="Q104" s="844"/>
      <c r="R104" s="844"/>
      <c r="S104" s="844"/>
      <c r="T104" s="844"/>
      <c r="U104" s="844"/>
      <c r="V104" s="53"/>
    </row>
    <row r="105" spans="1:22" ht="41.25" customHeight="1" x14ac:dyDescent="0.25">
      <c r="A105" s="209"/>
      <c r="B105" s="829" t="s">
        <v>492</v>
      </c>
      <c r="C105" s="830"/>
      <c r="D105" s="831">
        <v>46044</v>
      </c>
      <c r="E105" s="831"/>
      <c r="F105" s="831"/>
      <c r="G105" s="831"/>
      <c r="H105" s="831"/>
      <c r="I105" s="831"/>
      <c r="J105" s="831"/>
      <c r="K105" s="831"/>
      <c r="L105" s="831"/>
      <c r="M105" s="831"/>
      <c r="N105" s="831"/>
      <c r="O105" s="831"/>
      <c r="P105" s="831"/>
      <c r="Q105" s="831"/>
      <c r="R105" s="831"/>
      <c r="S105" s="831"/>
      <c r="T105" s="831"/>
      <c r="U105" s="831"/>
      <c r="V105" s="834"/>
    </row>
    <row r="106" spans="1:22" ht="44.25" customHeight="1" thickBot="1" x14ac:dyDescent="0.3">
      <c r="B106" s="827" t="s">
        <v>493</v>
      </c>
      <c r="C106" s="828"/>
      <c r="D106" s="693" t="s">
        <v>494</v>
      </c>
      <c r="E106" s="693"/>
      <c r="F106" s="693"/>
      <c r="G106" s="693"/>
      <c r="H106" s="693"/>
      <c r="I106" s="693"/>
      <c r="J106" s="693"/>
      <c r="K106" s="693"/>
      <c r="L106" s="693"/>
      <c r="M106" s="693"/>
      <c r="N106" s="693"/>
      <c r="O106" s="693"/>
      <c r="P106" s="693"/>
      <c r="Q106" s="693"/>
      <c r="R106" s="693"/>
      <c r="S106" s="693"/>
      <c r="T106" s="693"/>
      <c r="U106" s="693"/>
      <c r="V106" s="694"/>
    </row>
  </sheetData>
  <sheetProtection formatCells="0" formatColumns="0" formatRows="0" insertColumns="0" insertRows="0"/>
  <mergeCells count="32">
    <mergeCell ref="B105:C105"/>
    <mergeCell ref="D105:V105"/>
    <mergeCell ref="B106:C106"/>
    <mergeCell ref="D106:V106"/>
    <mergeCell ref="B5:P5"/>
    <mergeCell ref="G13:G14"/>
    <mergeCell ref="J13:U13"/>
    <mergeCell ref="E13:E14"/>
    <mergeCell ref="Q10:U10"/>
    <mergeCell ref="B13:B14"/>
    <mergeCell ref="C13:C14"/>
    <mergeCell ref="D13:D14"/>
    <mergeCell ref="F13:F14"/>
    <mergeCell ref="H13:I13"/>
    <mergeCell ref="B101:U101"/>
    <mergeCell ref="B103:C103"/>
    <mergeCell ref="B104:C104"/>
    <mergeCell ref="D103:U103"/>
    <mergeCell ref="D104:U104"/>
    <mergeCell ref="B100:G100"/>
    <mergeCell ref="B1:B4"/>
    <mergeCell ref="R3:U3"/>
    <mergeCell ref="R1:U1"/>
    <mergeCell ref="R2:U2"/>
    <mergeCell ref="C1:Q2"/>
    <mergeCell ref="R4:U4"/>
    <mergeCell ref="R5:T5"/>
    <mergeCell ref="C7:P7"/>
    <mergeCell ref="Q7:U8"/>
    <mergeCell ref="E8:G8"/>
    <mergeCell ref="J8:L8"/>
    <mergeCell ref="C3:Q4"/>
  </mergeCells>
  <hyperlinks>
    <hyperlink ref="R5:T5" location="'A. Portada'!A1" display="Portada" xr:uid="{00000000-0004-0000-0600-000000000000}"/>
    <hyperlink ref="J8:L8" location="'B. Marco Legal'!A1" display="Ver marco legal " xr:uid="{00000000-0004-0000-0600-000001000000}"/>
  </hyperlinks>
  <pageMargins left="0.7" right="0.7" top="0.75" bottom="0.75" header="0.3" footer="0.3"/>
  <pageSetup scale="29" orientation="portrait" r:id="rId1"/>
  <rowBreaks count="1" manualBreakCount="1">
    <brk id="77"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6"/>
  <sheetViews>
    <sheetView view="pageBreakPreview" topLeftCell="H1" zoomScale="90" zoomScaleNormal="90" zoomScaleSheetLayoutView="90" workbookViewId="0">
      <selection activeCell="Y4" sqref="Y4"/>
    </sheetView>
  </sheetViews>
  <sheetFormatPr baseColWidth="10" defaultColWidth="11.42578125" defaultRowHeight="15" x14ac:dyDescent="0.25"/>
  <cols>
    <col min="1" max="1" width="4.7109375" style="76" customWidth="1"/>
    <col min="2" max="2" width="16.28515625" style="76" customWidth="1"/>
    <col min="3" max="3" width="18.28515625" style="76" customWidth="1"/>
    <col min="4" max="4" width="15.5703125" style="76" customWidth="1"/>
    <col min="5" max="6" width="11.42578125" style="76"/>
    <col min="7" max="7" width="23" style="76" customWidth="1"/>
    <col min="8" max="8" width="22" style="76" customWidth="1"/>
    <col min="9" max="9" width="12.5703125" style="76" customWidth="1"/>
    <col min="10" max="10" width="10.5703125" style="76" customWidth="1"/>
    <col min="11" max="11" width="6.85546875" style="76" customWidth="1"/>
    <col min="12" max="22" width="6.42578125" style="76" customWidth="1"/>
    <col min="23" max="23" width="5" style="76" customWidth="1"/>
    <col min="24" max="16384" width="11.42578125" style="76"/>
  </cols>
  <sheetData>
    <row r="1" spans="2:23" ht="30" customHeight="1" x14ac:dyDescent="0.25">
      <c r="B1" s="783" t="e" vm="2">
        <v>#VALUE!</v>
      </c>
      <c r="C1" s="786" t="s">
        <v>0</v>
      </c>
      <c r="D1" s="787"/>
      <c r="E1" s="787"/>
      <c r="F1" s="787"/>
      <c r="G1" s="787"/>
      <c r="H1" s="787"/>
      <c r="I1" s="787"/>
      <c r="J1" s="787"/>
      <c r="K1" s="787"/>
      <c r="L1" s="787"/>
      <c r="M1" s="787"/>
      <c r="N1" s="787"/>
      <c r="O1" s="787"/>
      <c r="P1" s="787"/>
      <c r="Q1" s="787"/>
      <c r="R1" s="787"/>
      <c r="S1" s="914" t="s">
        <v>745</v>
      </c>
      <c r="T1" s="791"/>
      <c r="U1" s="791"/>
      <c r="V1" s="792"/>
    </row>
    <row r="2" spans="2:23" ht="35.25" customHeight="1" thickBot="1" x14ac:dyDescent="0.3">
      <c r="B2" s="784"/>
      <c r="C2" s="788"/>
      <c r="D2" s="789"/>
      <c r="E2" s="789"/>
      <c r="F2" s="789"/>
      <c r="G2" s="789"/>
      <c r="H2" s="789"/>
      <c r="I2" s="789"/>
      <c r="J2" s="789"/>
      <c r="K2" s="789"/>
      <c r="L2" s="789"/>
      <c r="M2" s="789"/>
      <c r="N2" s="789"/>
      <c r="O2" s="789"/>
      <c r="P2" s="789"/>
      <c r="Q2" s="789"/>
      <c r="R2" s="789"/>
      <c r="S2" s="793" t="s">
        <v>496</v>
      </c>
      <c r="T2" s="627"/>
      <c r="U2" s="627"/>
      <c r="V2" s="628"/>
    </row>
    <row r="3" spans="2:23" ht="33" customHeight="1" x14ac:dyDescent="0.25">
      <c r="B3" s="784"/>
      <c r="C3" s="794" t="s">
        <v>432</v>
      </c>
      <c r="D3" s="795"/>
      <c r="E3" s="795"/>
      <c r="F3" s="795"/>
      <c r="G3" s="795"/>
      <c r="H3" s="795"/>
      <c r="I3" s="795"/>
      <c r="J3" s="795"/>
      <c r="K3" s="795"/>
      <c r="L3" s="795"/>
      <c r="M3" s="795"/>
      <c r="N3" s="795"/>
      <c r="O3" s="795"/>
      <c r="P3" s="795"/>
      <c r="Q3" s="795"/>
      <c r="R3" s="795"/>
      <c r="S3" s="836" t="s">
        <v>4</v>
      </c>
      <c r="T3" s="837"/>
      <c r="U3" s="837"/>
      <c r="V3" s="838"/>
    </row>
    <row r="4" spans="2:23" ht="33" customHeight="1" x14ac:dyDescent="0.25">
      <c r="B4" s="785"/>
      <c r="C4" s="622"/>
      <c r="D4" s="623"/>
      <c r="E4" s="623"/>
      <c r="F4" s="623"/>
      <c r="G4" s="623"/>
      <c r="H4" s="623"/>
      <c r="I4" s="623"/>
      <c r="J4" s="623"/>
      <c r="K4" s="623"/>
      <c r="L4" s="623"/>
      <c r="M4" s="623"/>
      <c r="N4" s="623"/>
      <c r="O4" s="623"/>
      <c r="P4" s="623"/>
      <c r="Q4" s="623"/>
      <c r="R4" s="623"/>
      <c r="S4" s="799" t="s">
        <v>5</v>
      </c>
      <c r="T4" s="800"/>
      <c r="U4" s="800"/>
      <c r="V4" s="801"/>
    </row>
    <row r="5" spans="2:23" ht="20.25" x14ac:dyDescent="0.3">
      <c r="B5" s="73"/>
      <c r="C5" s="73"/>
      <c r="D5" s="847" t="s">
        <v>746</v>
      </c>
      <c r="E5" s="847"/>
      <c r="F5" s="847"/>
      <c r="G5" s="847"/>
      <c r="H5" s="847"/>
      <c r="I5" s="847"/>
      <c r="J5" s="847"/>
      <c r="K5" s="847"/>
      <c r="L5" s="847"/>
      <c r="M5" s="847"/>
      <c r="N5" s="847"/>
      <c r="O5" s="847"/>
      <c r="P5" s="73"/>
      <c r="Q5" s="2"/>
      <c r="R5" s="523"/>
      <c r="S5" s="523"/>
      <c r="T5" s="523"/>
      <c r="U5" s="2"/>
      <c r="V5" s="209"/>
    </row>
    <row r="6" spans="2:23" ht="15.75" thickBot="1" x14ac:dyDescent="0.3">
      <c r="B6" s="209"/>
      <c r="C6" s="209"/>
      <c r="D6" s="907"/>
      <c r="E6" s="907"/>
      <c r="F6" s="907"/>
      <c r="G6" s="907"/>
      <c r="H6" s="907"/>
      <c r="I6" s="907"/>
      <c r="J6" s="907"/>
      <c r="K6" s="907"/>
      <c r="L6" s="907"/>
      <c r="M6" s="907"/>
      <c r="N6" s="907"/>
      <c r="O6" s="907"/>
      <c r="P6" s="209"/>
      <c r="Q6" s="209"/>
      <c r="R6" s="209"/>
      <c r="S6" s="209"/>
      <c r="T6" s="209"/>
      <c r="U6" s="209"/>
      <c r="V6" s="209"/>
    </row>
    <row r="7" spans="2:23" ht="76.5" customHeight="1" thickBot="1" x14ac:dyDescent="0.3">
      <c r="B7" s="524" t="s">
        <v>435</v>
      </c>
      <c r="C7" s="904" t="s">
        <v>747</v>
      </c>
      <c r="D7" s="905"/>
      <c r="E7" s="905"/>
      <c r="F7" s="905"/>
      <c r="G7" s="905"/>
      <c r="H7" s="905"/>
      <c r="I7" s="905"/>
      <c r="J7" s="905"/>
      <c r="K7" s="905"/>
      <c r="L7" s="905"/>
      <c r="M7" s="905"/>
      <c r="N7" s="905"/>
      <c r="O7" s="905"/>
      <c r="P7" s="905"/>
      <c r="Q7" s="906"/>
      <c r="R7" s="484"/>
      <c r="S7" s="484"/>
      <c r="T7" s="484"/>
      <c r="U7" s="484"/>
      <c r="V7" s="209"/>
    </row>
    <row r="8" spans="2:23" x14ac:dyDescent="0.25">
      <c r="B8" s="209"/>
      <c r="C8" s="209"/>
      <c r="D8" s="486"/>
      <c r="E8" s="486"/>
      <c r="F8" s="486"/>
      <c r="G8" s="486"/>
      <c r="H8" s="486" t="s">
        <v>437</v>
      </c>
      <c r="I8" s="486"/>
      <c r="J8" s="486"/>
      <c r="K8" s="486"/>
      <c r="L8" s="486"/>
      <c r="M8" s="486"/>
      <c r="N8" s="486"/>
      <c r="O8" s="486"/>
      <c r="P8" s="486"/>
      <c r="Q8" s="484"/>
      <c r="R8" s="484"/>
      <c r="S8" s="484"/>
      <c r="T8" s="484"/>
      <c r="U8" s="484"/>
      <c r="V8" s="209"/>
    </row>
    <row r="9" spans="2:23" x14ac:dyDescent="0.25">
      <c r="B9" s="209"/>
      <c r="C9" s="209"/>
      <c r="D9" s="209"/>
      <c r="E9" s="209"/>
      <c r="F9" s="209"/>
      <c r="G9" s="209"/>
      <c r="H9" s="209"/>
      <c r="I9" s="209"/>
      <c r="J9" s="209"/>
      <c r="K9" s="209"/>
      <c r="L9" s="209"/>
      <c r="M9" s="209"/>
      <c r="N9" s="209"/>
      <c r="O9" s="209"/>
      <c r="P9" s="209"/>
      <c r="Q9" s="209"/>
      <c r="R9" s="209"/>
      <c r="S9" s="209"/>
      <c r="T9" s="209"/>
      <c r="U9" s="209"/>
      <c r="V9" s="209"/>
    </row>
    <row r="10" spans="2:23" x14ac:dyDescent="0.25">
      <c r="B10" s="209"/>
      <c r="C10" s="209"/>
      <c r="D10" s="209"/>
      <c r="E10" s="209"/>
      <c r="F10" s="209"/>
      <c r="G10" s="209"/>
      <c r="H10" s="209"/>
      <c r="I10" s="209"/>
      <c r="J10" s="209"/>
      <c r="K10" s="209"/>
      <c r="L10" s="209"/>
      <c r="M10" s="209"/>
      <c r="N10" s="209"/>
      <c r="O10" s="209"/>
      <c r="P10" s="209"/>
      <c r="Q10" s="807" t="s">
        <v>748</v>
      </c>
      <c r="R10" s="807"/>
      <c r="S10" s="807"/>
      <c r="T10" s="807"/>
      <c r="U10" s="807"/>
      <c r="V10" s="209"/>
    </row>
    <row r="11" spans="2:23" ht="15.75" x14ac:dyDescent="0.25">
      <c r="B11" s="209"/>
      <c r="C11" s="209"/>
      <c r="D11" s="4" t="s">
        <v>439</v>
      </c>
      <c r="E11" s="4"/>
      <c r="F11" s="4"/>
      <c r="G11" s="4"/>
      <c r="H11" s="4"/>
      <c r="I11" s="4"/>
      <c r="J11" s="4"/>
      <c r="K11" s="4"/>
      <c r="L11" s="4"/>
      <c r="M11" s="4"/>
      <c r="N11" s="4"/>
      <c r="O11" s="4"/>
      <c r="P11" s="4"/>
      <c r="Q11" s="4"/>
      <c r="R11" s="4"/>
      <c r="S11" s="4"/>
      <c r="T11" s="4"/>
      <c r="U11" s="4"/>
      <c r="V11" s="209"/>
    </row>
    <row r="12" spans="2:23" ht="15.75" thickBot="1" x14ac:dyDescent="0.3">
      <c r="B12" s="209"/>
      <c r="C12" s="209"/>
      <c r="D12" s="487"/>
      <c r="E12" s="487"/>
      <c r="F12" s="209"/>
      <c r="G12" s="209"/>
      <c r="H12" s="209"/>
      <c r="I12" s="209"/>
      <c r="J12" s="209"/>
      <c r="K12" s="209"/>
      <c r="L12" s="209"/>
      <c r="M12" s="209"/>
      <c r="N12" s="209"/>
      <c r="O12" s="209"/>
      <c r="P12" s="209"/>
      <c r="Q12" s="209"/>
      <c r="R12" s="209"/>
      <c r="S12" s="209"/>
      <c r="T12" s="209"/>
      <c r="U12" s="209"/>
      <c r="V12" s="209"/>
    </row>
    <row r="13" spans="2:23" x14ac:dyDescent="0.25">
      <c r="B13" s="808" t="s">
        <v>440</v>
      </c>
      <c r="C13" s="814" t="s">
        <v>441</v>
      </c>
      <c r="D13" s="814" t="s">
        <v>442</v>
      </c>
      <c r="E13" s="909" t="s">
        <v>443</v>
      </c>
      <c r="F13" s="909"/>
      <c r="G13" s="909" t="s">
        <v>444</v>
      </c>
      <c r="H13" s="909" t="s">
        <v>445</v>
      </c>
      <c r="I13" s="810" t="s">
        <v>446</v>
      </c>
      <c r="J13" s="811"/>
      <c r="K13" s="909" t="s">
        <v>447</v>
      </c>
      <c r="L13" s="909"/>
      <c r="M13" s="909"/>
      <c r="N13" s="909"/>
      <c r="O13" s="909"/>
      <c r="P13" s="909"/>
      <c r="Q13" s="909"/>
      <c r="R13" s="909"/>
      <c r="S13" s="909"/>
      <c r="T13" s="909"/>
      <c r="U13" s="909"/>
      <c r="V13" s="910"/>
      <c r="W13" s="209"/>
    </row>
    <row r="14" spans="2:23" ht="15.75" thickBot="1" x14ac:dyDescent="0.3">
      <c r="B14" s="915"/>
      <c r="C14" s="815"/>
      <c r="D14" s="916"/>
      <c r="E14" s="913"/>
      <c r="F14" s="913"/>
      <c r="G14" s="913"/>
      <c r="H14" s="913"/>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c r="W14" s="209"/>
    </row>
    <row r="15" spans="2:23" ht="90" customHeight="1" x14ac:dyDescent="0.25">
      <c r="B15" s="156" t="s">
        <v>749</v>
      </c>
      <c r="C15" s="525" t="s">
        <v>750</v>
      </c>
      <c r="D15" s="36" t="s">
        <v>751</v>
      </c>
      <c r="E15" s="911" t="s">
        <v>752</v>
      </c>
      <c r="F15" s="911"/>
      <c r="G15" s="37" t="s">
        <v>753</v>
      </c>
      <c r="H15" s="39" t="s">
        <v>754</v>
      </c>
      <c r="I15" s="115">
        <v>0.2</v>
      </c>
      <c r="J15" s="113">
        <v>0.05</v>
      </c>
      <c r="K15" s="526"/>
      <c r="L15" s="527"/>
      <c r="M15" s="113">
        <v>0.05</v>
      </c>
      <c r="N15" s="527"/>
      <c r="O15" s="527"/>
      <c r="P15" s="113">
        <v>0.05</v>
      </c>
      <c r="Q15" s="527"/>
      <c r="R15" s="527"/>
      <c r="S15" s="113">
        <v>0.05</v>
      </c>
      <c r="T15" s="527"/>
      <c r="U15" s="528"/>
      <c r="V15" s="113">
        <v>0.05</v>
      </c>
      <c r="W15" s="209"/>
    </row>
    <row r="16" spans="2:23" ht="240" x14ac:dyDescent="0.25">
      <c r="B16" s="156" t="s">
        <v>749</v>
      </c>
      <c r="C16" s="525" t="s">
        <v>750</v>
      </c>
      <c r="D16" s="40" t="s">
        <v>751</v>
      </c>
      <c r="E16" s="912" t="s">
        <v>755</v>
      </c>
      <c r="F16" s="912"/>
      <c r="G16" s="38" t="s">
        <v>756</v>
      </c>
      <c r="H16" s="39" t="s">
        <v>754</v>
      </c>
      <c r="I16" s="115">
        <v>0.2</v>
      </c>
      <c r="J16" s="113">
        <v>0.05</v>
      </c>
      <c r="K16" s="5"/>
      <c r="L16" s="489"/>
      <c r="M16" s="113">
        <v>0.05</v>
      </c>
      <c r="N16" s="489"/>
      <c r="O16" s="489"/>
      <c r="P16" s="113">
        <v>0.05</v>
      </c>
      <c r="Q16" s="489"/>
      <c r="R16" s="489"/>
      <c r="S16" s="113">
        <v>0.05</v>
      </c>
      <c r="T16" s="489"/>
      <c r="U16" s="81"/>
      <c r="V16" s="113">
        <v>0.05</v>
      </c>
      <c r="W16" s="209"/>
    </row>
    <row r="17" spans="1:23" ht="105" customHeight="1" x14ac:dyDescent="0.25">
      <c r="B17" s="156" t="s">
        <v>749</v>
      </c>
      <c r="C17" s="525" t="s">
        <v>750</v>
      </c>
      <c r="D17" s="41" t="s">
        <v>751</v>
      </c>
      <c r="E17" s="908" t="s">
        <v>757</v>
      </c>
      <c r="F17" s="908"/>
      <c r="G17" s="38" t="s">
        <v>758</v>
      </c>
      <c r="H17" s="39" t="s">
        <v>754</v>
      </c>
      <c r="I17" s="115">
        <v>0.2</v>
      </c>
      <c r="J17" s="113">
        <v>0.05</v>
      </c>
      <c r="K17" s="5"/>
      <c r="L17" s="489"/>
      <c r="M17" s="113">
        <v>0.05</v>
      </c>
      <c r="N17" s="489"/>
      <c r="O17" s="489"/>
      <c r="P17" s="113">
        <v>0.05</v>
      </c>
      <c r="Q17" s="489"/>
      <c r="R17" s="489"/>
      <c r="S17" s="113">
        <v>0.05</v>
      </c>
      <c r="T17" s="489"/>
      <c r="U17" s="81"/>
      <c r="V17" s="113">
        <v>0.05</v>
      </c>
      <c r="W17" s="209"/>
    </row>
    <row r="18" spans="1:23" ht="108.75" customHeight="1" x14ac:dyDescent="0.25">
      <c r="B18" s="156" t="s">
        <v>749</v>
      </c>
      <c r="C18" s="525" t="s">
        <v>750</v>
      </c>
      <c r="D18" s="41" t="s">
        <v>751</v>
      </c>
      <c r="E18" s="908" t="s">
        <v>759</v>
      </c>
      <c r="F18" s="908"/>
      <c r="G18" s="38" t="s">
        <v>760</v>
      </c>
      <c r="H18" s="39" t="s">
        <v>754</v>
      </c>
      <c r="I18" s="115">
        <v>0.2</v>
      </c>
      <c r="J18" s="113">
        <v>0.05</v>
      </c>
      <c r="K18" s="5"/>
      <c r="L18" s="489"/>
      <c r="M18" s="113">
        <v>0.05</v>
      </c>
      <c r="N18" s="489"/>
      <c r="O18" s="489"/>
      <c r="P18" s="113">
        <v>0.05</v>
      </c>
      <c r="Q18" s="489"/>
      <c r="R18" s="489"/>
      <c r="S18" s="113">
        <v>0.05</v>
      </c>
      <c r="T18" s="489"/>
      <c r="U18" s="81"/>
      <c r="V18" s="113">
        <v>0.05</v>
      </c>
    </row>
    <row r="19" spans="1:23" ht="123.75" customHeight="1" x14ac:dyDescent="0.25">
      <c r="B19" s="156" t="s">
        <v>749</v>
      </c>
      <c r="C19" s="525" t="s">
        <v>750</v>
      </c>
      <c r="D19" s="41" t="s">
        <v>751</v>
      </c>
      <c r="E19" s="908" t="s">
        <v>761</v>
      </c>
      <c r="F19" s="908"/>
      <c r="G19" s="38" t="s">
        <v>762</v>
      </c>
      <c r="H19" s="39" t="s">
        <v>754</v>
      </c>
      <c r="I19" s="115">
        <v>0.2</v>
      </c>
      <c r="J19" s="113">
        <v>0.05</v>
      </c>
      <c r="K19" s="5"/>
      <c r="L19" s="489"/>
      <c r="M19" s="113">
        <v>0.05</v>
      </c>
      <c r="N19" s="489"/>
      <c r="O19" s="489"/>
      <c r="P19" s="113">
        <v>0.05</v>
      </c>
      <c r="Q19" s="489"/>
      <c r="R19" s="489"/>
      <c r="S19" s="113">
        <v>0.05</v>
      </c>
      <c r="T19" s="489"/>
      <c r="U19" s="81"/>
      <c r="V19" s="113">
        <v>0.05</v>
      </c>
    </row>
    <row r="20" spans="1:23" ht="25.5" customHeight="1" x14ac:dyDescent="0.25">
      <c r="A20" s="53"/>
      <c r="B20" s="887" t="s">
        <v>487</v>
      </c>
      <c r="C20" s="865"/>
      <c r="D20" s="865"/>
      <c r="E20" s="865"/>
      <c r="F20" s="865"/>
      <c r="G20" s="865"/>
      <c r="H20" s="865"/>
      <c r="I20" s="391">
        <f>SUM(I15:I19)</f>
        <v>1</v>
      </c>
      <c r="J20" s="391"/>
      <c r="K20" s="391">
        <f t="shared" ref="K20:V20" si="0">SUM(K15:K19)</f>
        <v>0</v>
      </c>
      <c r="L20" s="391">
        <f t="shared" si="0"/>
        <v>0</v>
      </c>
      <c r="M20" s="391">
        <f t="shared" si="0"/>
        <v>0.25</v>
      </c>
      <c r="N20" s="391">
        <f t="shared" si="0"/>
        <v>0</v>
      </c>
      <c r="O20" s="391">
        <f t="shared" si="0"/>
        <v>0</v>
      </c>
      <c r="P20" s="391">
        <f t="shared" si="0"/>
        <v>0.25</v>
      </c>
      <c r="Q20" s="391">
        <f t="shared" si="0"/>
        <v>0</v>
      </c>
      <c r="R20" s="391">
        <f t="shared" si="0"/>
        <v>0</v>
      </c>
      <c r="S20" s="391">
        <f t="shared" si="0"/>
        <v>0.25</v>
      </c>
      <c r="T20" s="391">
        <f t="shared" si="0"/>
        <v>0</v>
      </c>
      <c r="U20" s="391">
        <f t="shared" si="0"/>
        <v>0</v>
      </c>
      <c r="V20" s="391">
        <f t="shared" si="0"/>
        <v>0.25</v>
      </c>
    </row>
    <row r="21" spans="1:23" x14ac:dyDescent="0.25">
      <c r="A21" s="53"/>
      <c r="B21" s="820" t="s">
        <v>488</v>
      </c>
      <c r="C21" s="820"/>
      <c r="D21" s="820"/>
      <c r="E21" s="820"/>
      <c r="F21" s="820"/>
      <c r="G21" s="820"/>
      <c r="H21" s="820"/>
      <c r="I21" s="820"/>
      <c r="J21" s="820"/>
      <c r="K21" s="820"/>
      <c r="L21" s="820"/>
      <c r="M21" s="820"/>
      <c r="N21" s="820"/>
      <c r="O21" s="820"/>
      <c r="P21" s="820"/>
      <c r="Q21" s="820"/>
      <c r="R21" s="820"/>
      <c r="S21" s="820"/>
      <c r="T21" s="820"/>
      <c r="U21" s="820"/>
      <c r="V21" s="820"/>
    </row>
    <row r="22" spans="1:23" ht="10.5" customHeight="1" thickBot="1" x14ac:dyDescent="0.3">
      <c r="A22" s="53"/>
      <c r="B22" s="53"/>
      <c r="C22" s="53"/>
      <c r="D22" s="53"/>
      <c r="E22" s="53"/>
      <c r="F22" s="53"/>
      <c r="G22" s="53"/>
      <c r="H22" s="53"/>
      <c r="I22" s="53"/>
      <c r="J22" s="53"/>
      <c r="K22" s="53"/>
      <c r="L22" s="53"/>
      <c r="M22" s="53"/>
      <c r="N22" s="53"/>
      <c r="O22" s="53"/>
      <c r="P22" s="53"/>
      <c r="Q22" s="53"/>
      <c r="R22" s="53"/>
      <c r="S22" s="53"/>
      <c r="T22" s="53"/>
      <c r="U22" s="53"/>
      <c r="V22" s="53"/>
    </row>
    <row r="23" spans="1:23" ht="36.75" customHeight="1" thickBot="1" x14ac:dyDescent="0.3">
      <c r="A23" s="53"/>
      <c r="B23" s="829" t="s">
        <v>489</v>
      </c>
      <c r="C23" s="897"/>
      <c r="D23" s="898">
        <v>46044</v>
      </c>
      <c r="E23" s="899"/>
      <c r="F23" s="899"/>
      <c r="G23" s="899"/>
      <c r="H23" s="899"/>
      <c r="I23" s="899"/>
      <c r="J23" s="899"/>
      <c r="K23" s="899"/>
      <c r="L23" s="899"/>
      <c r="M23" s="899"/>
      <c r="N23" s="899"/>
      <c r="O23" s="899"/>
      <c r="P23" s="899"/>
      <c r="Q23" s="899"/>
      <c r="R23" s="899"/>
      <c r="S23" s="899"/>
      <c r="T23" s="899"/>
      <c r="U23" s="899"/>
      <c r="V23" s="900"/>
    </row>
    <row r="24" spans="1:23" ht="36.75" customHeight="1" thickBot="1" x14ac:dyDescent="0.3">
      <c r="A24" s="53"/>
      <c r="B24" s="827" t="s">
        <v>490</v>
      </c>
      <c r="C24" s="886"/>
      <c r="D24" s="901" t="s">
        <v>763</v>
      </c>
      <c r="E24" s="902"/>
      <c r="F24" s="902"/>
      <c r="G24" s="902"/>
      <c r="H24" s="902"/>
      <c r="I24" s="902"/>
      <c r="J24" s="902"/>
      <c r="K24" s="902"/>
      <c r="L24" s="902"/>
      <c r="M24" s="902"/>
      <c r="N24" s="902"/>
      <c r="O24" s="902"/>
      <c r="P24" s="902"/>
      <c r="Q24" s="902"/>
      <c r="R24" s="902"/>
      <c r="S24" s="902"/>
      <c r="T24" s="902"/>
      <c r="U24" s="902"/>
      <c r="V24" s="903"/>
    </row>
    <row r="25" spans="1:23" ht="33" customHeight="1" x14ac:dyDescent="0.25">
      <c r="A25" s="209"/>
      <c r="B25" s="829" t="s">
        <v>492</v>
      </c>
      <c r="C25" s="830"/>
      <c r="D25" s="831">
        <v>46044</v>
      </c>
      <c r="E25" s="831"/>
      <c r="F25" s="831"/>
      <c r="G25" s="831"/>
      <c r="H25" s="831"/>
      <c r="I25" s="831"/>
      <c r="J25" s="831"/>
      <c r="K25" s="831"/>
      <c r="L25" s="831"/>
      <c r="M25" s="831"/>
      <c r="N25" s="831"/>
      <c r="O25" s="831"/>
      <c r="P25" s="831"/>
      <c r="Q25" s="831"/>
      <c r="R25" s="831"/>
      <c r="S25" s="831"/>
      <c r="T25" s="831"/>
      <c r="U25" s="831"/>
      <c r="V25" s="834"/>
    </row>
    <row r="26" spans="1:23" ht="37.5" customHeight="1" thickBot="1" x14ac:dyDescent="0.3">
      <c r="B26" s="827" t="s">
        <v>493</v>
      </c>
      <c r="C26" s="828"/>
      <c r="D26" s="693" t="s">
        <v>494</v>
      </c>
      <c r="E26" s="693"/>
      <c r="F26" s="693"/>
      <c r="G26" s="693"/>
      <c r="H26" s="693"/>
      <c r="I26" s="693"/>
      <c r="J26" s="693"/>
      <c r="K26" s="693"/>
      <c r="L26" s="693"/>
      <c r="M26" s="693"/>
      <c r="N26" s="693"/>
      <c r="O26" s="693"/>
      <c r="P26" s="693"/>
      <c r="Q26" s="693"/>
      <c r="R26" s="693"/>
      <c r="S26" s="693"/>
      <c r="T26" s="693"/>
      <c r="U26" s="693"/>
      <c r="V26" s="694"/>
    </row>
  </sheetData>
  <mergeCells count="33">
    <mergeCell ref="B25:C25"/>
    <mergeCell ref="D25:V25"/>
    <mergeCell ref="B26:C26"/>
    <mergeCell ref="D26:V26"/>
    <mergeCell ref="B1:B4"/>
    <mergeCell ref="C1:R2"/>
    <mergeCell ref="S1:V1"/>
    <mergeCell ref="S2:V2"/>
    <mergeCell ref="C3:R4"/>
    <mergeCell ref="S3:V3"/>
    <mergeCell ref="S4:V4"/>
    <mergeCell ref="B13:B14"/>
    <mergeCell ref="C13:C14"/>
    <mergeCell ref="D13:D14"/>
    <mergeCell ref="E13:F14"/>
    <mergeCell ref="G13:G14"/>
    <mergeCell ref="C7:Q7"/>
    <mergeCell ref="D5:O6"/>
    <mergeCell ref="E18:F18"/>
    <mergeCell ref="E19:F19"/>
    <mergeCell ref="K13:V13"/>
    <mergeCell ref="Q10:U10"/>
    <mergeCell ref="I13:J13"/>
    <mergeCell ref="E15:F15"/>
    <mergeCell ref="E16:F16"/>
    <mergeCell ref="E17:F17"/>
    <mergeCell ref="H13:H14"/>
    <mergeCell ref="B20:H20"/>
    <mergeCell ref="B21:V21"/>
    <mergeCell ref="B23:C23"/>
    <mergeCell ref="B24:C24"/>
    <mergeCell ref="D23:V23"/>
    <mergeCell ref="D24:V24"/>
  </mergeCells>
  <pageMargins left="0.7" right="0.7" top="0.75" bottom="0.75" header="0.3" footer="0.3"/>
  <pageSetup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9fca36b052294f3f3cab2968c00c556">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9f88916707c31fa427937b2dc3c3c7ee"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4272B-D3A6-4CAA-8E21-0C41ED1883CC}">
  <ds:schemaRefs>
    <ds:schemaRef ds:uri="http://schemas.microsoft.com/office/2006/metadata/properties"/>
    <ds:schemaRef ds:uri="http://schemas.microsoft.com/office/infopath/2007/PartnerControls"/>
    <ds:schemaRef ds:uri="9a20266b-9639-47c1-9a18-a59cf3de3562"/>
    <ds:schemaRef ds:uri="292d4183-4ea6-454b-a103-924e26c5b28f"/>
  </ds:schemaRefs>
</ds:datastoreItem>
</file>

<file path=customXml/itemProps2.xml><?xml version="1.0" encoding="utf-8"?>
<ds:datastoreItem xmlns:ds="http://schemas.openxmlformats.org/officeDocument/2006/customXml" ds:itemID="{2FF2604E-4DBB-456C-AB03-4AEE885E7D6F}">
  <ds:schemaRefs>
    <ds:schemaRef ds:uri="http://schemas.microsoft.com/sharepoint/v3/contenttype/forms"/>
  </ds:schemaRefs>
</ds:datastoreItem>
</file>

<file path=customXml/itemProps3.xml><?xml version="1.0" encoding="utf-8"?>
<ds:datastoreItem xmlns:ds="http://schemas.openxmlformats.org/officeDocument/2006/customXml" ds:itemID="{9F1673AC-5834-48B4-A2AA-8F40160B7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4183-4ea6-454b-a103-924e26c5b28f"/>
    <ds:schemaRef ds:uri="9a20266b-9639-47c1-9a18-a59cf3de3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A. Portada</vt:lpstr>
      <vt:lpstr>B. Marco Legal</vt:lpstr>
      <vt:lpstr>Plan Estratégico TH</vt:lpstr>
      <vt:lpstr>Plan de Vacantes</vt:lpstr>
      <vt:lpstr>Plan de Previsión</vt:lpstr>
      <vt:lpstr>Plan de Capacitación</vt:lpstr>
      <vt:lpstr>Plan de Bienestar e Incentivos</vt:lpstr>
      <vt:lpstr>Plan SST</vt:lpstr>
      <vt:lpstr>Plan Austeridad</vt:lpstr>
      <vt:lpstr>Plan Anual de Adquisiciones</vt:lpstr>
      <vt:lpstr>PINAR</vt:lpstr>
      <vt:lpstr>Plan de Conservación</vt:lpstr>
      <vt:lpstr>Plan de Preservación</vt:lpstr>
      <vt:lpstr>PESV</vt:lpstr>
      <vt:lpstr>Plan de Gasto Público</vt:lpstr>
      <vt:lpstr>PIGA</vt:lpstr>
      <vt:lpstr>Plan Apertura de Datos</vt:lpstr>
      <vt:lpstr>Plan de Adecuación </vt:lpstr>
      <vt:lpstr>PETI</vt:lpstr>
      <vt:lpstr>PTEP</vt:lpstr>
      <vt:lpstr>Plan de Comunicaciones</vt:lpstr>
      <vt:lpstr>Plan Institucional Partipación </vt:lpstr>
      <vt:lpstr>Estrategia Racionalización Trám</vt:lpstr>
      <vt:lpstr>Plan de Seguridad y Privacidad </vt:lpstr>
      <vt:lpstr>Plan de Tratamiento de Riesgos </vt:lpstr>
      <vt:lpstr>'A. Portada'!Área_de_impresión</vt:lpstr>
      <vt:lpstr>'B. Marco Legal'!Área_de_impresión</vt:lpstr>
      <vt:lpstr>'Estrategia Racionalización Trám'!Área_de_impresión</vt:lpstr>
      <vt:lpstr>PESV!Área_de_impresión</vt:lpstr>
      <vt:lpstr>PETI!Área_de_impresión</vt:lpstr>
      <vt:lpstr>PIGA!Área_de_impresión</vt:lpstr>
      <vt:lpstr>PINAR!Área_de_impresión</vt:lpstr>
      <vt:lpstr>'Plan Anual de Adquisiciones'!Área_de_impresión</vt:lpstr>
      <vt:lpstr>'Plan Apertura de Datos'!Área_de_impresión</vt:lpstr>
      <vt:lpstr>'Plan de Adecuación '!Área_de_impresión</vt:lpstr>
      <vt:lpstr>'Plan de Bienestar e Incentivos'!Área_de_impresión</vt:lpstr>
      <vt:lpstr>'Plan de Capacitación'!Área_de_impresión</vt:lpstr>
      <vt:lpstr>'Plan de Conservación'!Área_de_impresión</vt:lpstr>
      <vt:lpstr>'Plan de Gasto Público'!Área_de_impresión</vt:lpstr>
      <vt:lpstr>'Plan de Preservación'!Área_de_impresión</vt:lpstr>
      <vt:lpstr>'Plan de Previsión'!Área_de_impresión</vt:lpstr>
      <vt:lpstr>'Plan de Seguridad y Privacidad '!Área_de_impresión</vt:lpstr>
      <vt:lpstr>'Plan de Tratamiento de Riesgos '!Área_de_impresión</vt:lpstr>
      <vt:lpstr>'Plan de Vacantes'!Área_de_impresión</vt:lpstr>
      <vt:lpstr>'Plan Estratégico TH'!Área_de_impresión</vt:lpstr>
      <vt:lpstr>'Plan SST'!Área_de_impresión</vt:lpstr>
      <vt:lpstr>PTEP!Área_de_impresión</vt:lpstr>
      <vt:lpstr>'B. Marco Legal'!Títulos_a_imprimir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Kelin Julieth Galindo Briceño</dc:creator>
  <cp:keywords/>
  <dc:description/>
  <cp:lastModifiedBy>Edgar Andres Castro Peña</cp:lastModifiedBy>
  <cp:revision/>
  <dcterms:created xsi:type="dcterms:W3CDTF">2022-01-17T16:07:12Z</dcterms:created>
  <dcterms:modified xsi:type="dcterms:W3CDTF">2026-01-30T21:58:06Z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